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4875" windowHeight="1170"/>
  </bookViews>
  <sheets>
    <sheet name="СЛАЙД 1" sheetId="4" r:id="rId1"/>
  </sheets>
  <definedNames>
    <definedName name="_xlnm.Print_Titles" localSheetId="0">'СЛАЙД 1'!$5:$6</definedName>
    <definedName name="_xlnm.Print_Area" localSheetId="0">'СЛАЙД 1'!$A$1:$J$81</definedName>
  </definedNames>
  <calcPr calcId="162913" refMode="R1C1"/>
</workbook>
</file>

<file path=xl/calcChain.xml><?xml version="1.0" encoding="utf-8"?>
<calcChain xmlns="http://schemas.openxmlformats.org/spreadsheetml/2006/main">
  <c r="H33" i="4" l="1"/>
  <c r="G33" i="4"/>
  <c r="I32" i="4"/>
  <c r="J32" i="4" s="1"/>
  <c r="J33" i="4" s="1"/>
  <c r="G17" i="4"/>
  <c r="I16" i="4"/>
  <c r="J16" i="4" s="1"/>
  <c r="I65" i="4"/>
  <c r="H68" i="4"/>
  <c r="G68" i="4"/>
  <c r="J67" i="4"/>
  <c r="J66" i="4"/>
  <c r="I67" i="4"/>
  <c r="J65" i="4"/>
  <c r="I33" i="4" l="1"/>
  <c r="I68" i="4"/>
  <c r="J68" i="4" s="1"/>
  <c r="I49" i="4"/>
  <c r="I50" i="4"/>
  <c r="I51" i="4"/>
  <c r="G30" i="4" l="1"/>
  <c r="I29" i="4"/>
  <c r="I19" i="4"/>
  <c r="I39" i="4" l="1"/>
  <c r="I38" i="4"/>
  <c r="D37" i="4"/>
  <c r="J40" i="4" l="1"/>
  <c r="H45" i="4"/>
  <c r="I45" i="4"/>
  <c r="G45" i="4"/>
  <c r="H25" i="4"/>
  <c r="H60" i="4" l="1"/>
  <c r="G60" i="4"/>
  <c r="E78" i="4"/>
  <c r="I78" i="4"/>
  <c r="J78" i="4" s="1"/>
  <c r="B79" i="4"/>
  <c r="C79" i="4"/>
  <c r="D79" i="4"/>
  <c r="G79" i="4"/>
  <c r="H79" i="4"/>
  <c r="E79" i="4" l="1"/>
  <c r="I79" i="4"/>
  <c r="I55" i="4"/>
  <c r="D75" i="4"/>
  <c r="D76" i="4" s="1"/>
  <c r="J79" i="4" l="1"/>
  <c r="C12" i="4"/>
  <c r="F12" i="4"/>
  <c r="G12" i="4"/>
  <c r="H12" i="4"/>
  <c r="I12" i="4"/>
  <c r="J12" i="4"/>
  <c r="B12" i="4"/>
  <c r="C9" i="4"/>
  <c r="D9" i="4"/>
  <c r="F9" i="4"/>
  <c r="G9" i="4"/>
  <c r="H9" i="4"/>
  <c r="I9" i="4"/>
  <c r="J9" i="4"/>
  <c r="B9" i="4"/>
  <c r="F80" i="4" l="1"/>
  <c r="G75" i="4"/>
  <c r="G76" i="4" s="1"/>
  <c r="G41" i="4"/>
  <c r="B75" i="4"/>
  <c r="B76" i="4" s="1"/>
  <c r="G25" i="4"/>
  <c r="I56" i="4"/>
  <c r="J56" i="4" s="1"/>
  <c r="G57" i="4"/>
  <c r="H57" i="4"/>
  <c r="D25" i="4"/>
  <c r="C25" i="4"/>
  <c r="B25" i="4"/>
  <c r="C30" i="4"/>
  <c r="B30" i="4"/>
  <c r="E28" i="4"/>
  <c r="E22" i="4"/>
  <c r="E25" i="4" l="1"/>
  <c r="I59" i="4" l="1"/>
  <c r="I60" i="4" s="1"/>
  <c r="I48" i="4"/>
  <c r="J48" i="4" s="1"/>
  <c r="I52" i="4"/>
  <c r="I53" i="4"/>
  <c r="I54" i="4"/>
  <c r="J55" i="4"/>
  <c r="I57" i="4" l="1"/>
  <c r="I37" i="4"/>
  <c r="I14" i="4" l="1"/>
  <c r="I15" i="4"/>
  <c r="C75" i="4"/>
  <c r="C76" i="4" s="1"/>
  <c r="B44" i="4"/>
  <c r="B45" i="4" s="1"/>
  <c r="E36" i="4"/>
  <c r="D12" i="4" l="1"/>
  <c r="J39" i="4"/>
  <c r="I75" i="4" l="1"/>
  <c r="H75" i="4"/>
  <c r="H76" i="4" s="1"/>
  <c r="K57" i="4" l="1"/>
  <c r="C44" i="4"/>
  <c r="C45" i="4" s="1"/>
  <c r="D27" i="4"/>
  <c r="E27" i="4" l="1"/>
  <c r="D30" i="4"/>
  <c r="E8" i="4"/>
  <c r="E9" i="4" s="1"/>
  <c r="E35" i="4"/>
  <c r="D44" i="4" l="1"/>
  <c r="D45" i="4" s="1"/>
  <c r="J54" i="4"/>
  <c r="D70" i="4"/>
  <c r="E30" i="4" l="1"/>
  <c r="J38" i="4"/>
  <c r="I17" i="4"/>
  <c r="D41" i="4" l="1"/>
  <c r="C41" i="4"/>
  <c r="B41" i="4"/>
  <c r="I76" i="4"/>
  <c r="J23" i="4"/>
  <c r="J25" i="4" l="1"/>
  <c r="J62" i="4" l="1"/>
  <c r="J51" i="4"/>
  <c r="E44" i="4" l="1"/>
  <c r="H20" i="4"/>
  <c r="I20" i="4"/>
  <c r="G20" i="4"/>
  <c r="J20" i="4" l="1"/>
  <c r="J76" i="4"/>
  <c r="J74" i="4" s="1"/>
  <c r="E76" i="4"/>
  <c r="E74" i="4" l="1"/>
  <c r="J37" i="4" l="1"/>
  <c r="C63" i="4" l="1"/>
  <c r="D63" i="4"/>
  <c r="E63" i="4"/>
  <c r="B63" i="4"/>
  <c r="J59" i="4"/>
  <c r="J60" i="4" s="1"/>
  <c r="E43" i="4"/>
  <c r="E45" i="4" l="1"/>
  <c r="I41" i="4" l="1"/>
  <c r="J15" i="4" l="1"/>
  <c r="E71" i="4" l="1"/>
  <c r="C72" i="4"/>
  <c r="C80" i="4" s="1"/>
  <c r="D72" i="4"/>
  <c r="D80" i="4" s="1"/>
  <c r="B72" i="4"/>
  <c r="B80" i="4" s="1"/>
  <c r="G63" i="4"/>
  <c r="G80" i="4" s="1"/>
  <c r="I63" i="4"/>
  <c r="I80" i="4" s="1"/>
  <c r="H63" i="4"/>
  <c r="E80" i="4" l="1"/>
  <c r="J63" i="4"/>
  <c r="E72" i="4"/>
  <c r="J80" i="4" l="1"/>
  <c r="H17" i="4" l="1"/>
  <c r="J17" i="4" l="1"/>
  <c r="J53" i="4" l="1"/>
  <c r="H41" i="4" l="1"/>
  <c r="H80" i="4" s="1"/>
  <c r="E70" i="4"/>
  <c r="J41" i="4" l="1"/>
  <c r="E37" i="4" l="1"/>
  <c r="E38" i="4"/>
  <c r="E39" i="4"/>
  <c r="J75" i="4"/>
  <c r="E75" i="4"/>
  <c r="J52" i="4"/>
  <c r="J50" i="4"/>
  <c r="J47" i="4"/>
  <c r="J19" i="4"/>
  <c r="J14" i="4"/>
  <c r="E11" i="4"/>
  <c r="E12" i="4" s="1"/>
  <c r="J57" i="4" l="1"/>
  <c r="E41" i="4" l="1"/>
</calcChain>
</file>

<file path=xl/sharedStrings.xml><?xml version="1.0" encoding="utf-8"?>
<sst xmlns="http://schemas.openxmlformats.org/spreadsheetml/2006/main" count="89" uniqueCount="84">
  <si>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</si>
  <si>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</si>
  <si>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</si>
  <si>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</si>
  <si>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РС СКП "Спецкомбінат ПКПО"</t>
  </si>
  <si>
    <t xml:space="preserve">Планові асигнування (з урахуванням змін), 
тис. грн </t>
  </si>
  <si>
    <t>ЗАГАЛЬНИЙ ОБСЯГ</t>
  </si>
  <si>
    <t>1213090- Видатки на поховання учасників бойових дій та осіб з інвалідністю внаслідок війни</t>
  </si>
  <si>
    <t>1216011 - Експлуатація та технічне обслуговування житлового фонду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</si>
  <si>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</si>
  <si>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</si>
  <si>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</si>
  <si>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Разом по КПКВК 1216013</t>
  </si>
  <si>
    <t>1216014 -Забезпечення збору та вивезення сміття і відходів</t>
  </si>
  <si>
    <t>Разом по КПКВК 1216014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</si>
  <si>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</si>
  <si>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</si>
  <si>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</si>
  <si>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</si>
  <si>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</si>
  <si>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</si>
  <si>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</si>
  <si>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</si>
  <si>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</si>
  <si>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</si>
  <si>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</si>
  <si>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</si>
  <si>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</si>
  <si>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</si>
  <si>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</si>
  <si>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</si>
  <si>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</si>
  <si>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</si>
  <si>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</si>
  <si>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</si>
  <si>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</si>
  <si>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</si>
  <si>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Поховання одиноких та громадян, осіб без певного місця проживання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</si>
  <si>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</si>
  <si>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</si>
  <si>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</si>
  <si>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</si>
  <si>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</si>
  <si>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</si>
  <si>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t>1216013 -Забезпечення діяльності водопровідно-каналізаційного господарства</t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</si>
  <si>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</si>
  <si>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</si>
  <si>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r>
      <t xml:space="preserve">КП  з утримання та експлуатацІї житлового фонду спеціального призначення  "Спецжитлофонд"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</si>
  <si>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1217330 - Будівництво інших об'єктів комунальної власності</t>
  </si>
  <si>
    <t>Разом по КПКВК 1217330</t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</si>
  <si>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1"/>
        <color indexed="8"/>
        <rFont val="Times New Roman"/>
        <family val="1"/>
        <charset val="204"/>
      </rPr>
      <t>РОЗРОБЛЕННЯ ПЛАНУ УПРАВЛІННЯ ВІДХОДАМИ В МІСТІ КИЄВІ ДО 2030 РОКУ 
(</t>
    </r>
    <r>
      <rPr>
        <sz val="13"/>
        <color indexed="8"/>
        <rFont val="Times New Roman"/>
        <family val="1"/>
        <charset val="204"/>
      </rPr>
      <t xml:space="preserve">Розробка наукових робіт)                                                           
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</si>
  <si>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 енергоефективних заходів</t>
    </r>
  </si>
  <si>
    <t>Примітка</t>
  </si>
  <si>
    <t>* За рахунок економії коштів подано про позиції щодо перерозподілу видатків загального фонду в межах загального обсягу у сумі 930,0 тис. грн. на поховання померлих від COVID-19</t>
  </si>
  <si>
    <t>* У зв'язку з передачею громадських вбиралень на баланс КП УЗН подано пропозиції щодо перерозподілу видатків загального фонду на РДА у сумі 1360,4 тис. грн.
** У зв’язку з тривалим процесом передачі електричних мереж та перенесенням строків їх обслуговування подано пропозиції щодо зменшення видатків щагального фонду у сумі 60000,0 тис. грн.</t>
  </si>
  <si>
    <t>1210160 - Кервництво і управління у сфері житлово-комунальної інфраструктури у місті Києві</t>
  </si>
  <si>
    <r>
      <t xml:space="preserve">КП "КИЇВКОМУНСЕРВІС "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Проект "Приймільня ліків/використання медичних інструментів для утилізації"     </t>
    </r>
    <r>
      <rPr>
        <sz val="13"/>
        <color indexed="8"/>
        <rFont val="Times New Roman"/>
        <family val="1"/>
        <charset val="204"/>
      </rPr>
      <t xml:space="preserve">                  </t>
    </r>
  </si>
  <si>
    <r>
      <t xml:space="preserve">ПАТ "АК "Київводоканал"                                                </t>
    </r>
    <r>
      <rPr>
        <i/>
        <sz val="13"/>
        <color indexed="8"/>
        <rFont val="Times New Roman"/>
        <family val="1"/>
        <charset val="204"/>
      </rPr>
      <t>Капітальний ремонт головного міського каналізаційного колектора</t>
    </r>
  </si>
  <si>
    <r>
      <t xml:space="preserve">ПАТ "АК "Київводоканал"                                       </t>
    </r>
    <r>
      <rPr>
        <i/>
        <sz val="13"/>
        <color indexed="8"/>
        <rFont val="Times New Roman"/>
        <family val="1"/>
        <charset val="204"/>
      </rPr>
      <t>Реалізація громадського проєкту №1708 "Питні фонтанчики на вул. Політехнічній"</t>
    </r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</si>
  <si>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3"/>
        <color indexed="8"/>
        <rFont val="Times New Roman"/>
        <family val="1"/>
        <charset val="204"/>
      </rPr>
      <t xml:space="preserve"> перелік об'єктів визначено Програмою економічного та соціального розвитку міста Києва  </t>
    </r>
    <r>
      <rPr>
        <sz val="13"/>
        <color indexed="8"/>
        <rFont val="Times New Roman"/>
        <family val="1"/>
        <charset val="204"/>
      </rPr>
      <t xml:space="preserve">                                                     
</t>
    </r>
  </si>
  <si>
    <r>
      <t xml:space="preserve">КП "ІНЖЕНЕРНИЙ ЦЕНТР"                                      </t>
    </r>
    <r>
      <rPr>
        <i/>
        <sz val="13"/>
        <color indexed="8"/>
        <rFont val="Times New Roman"/>
        <family val="1"/>
        <charset val="204"/>
      </rPr>
      <t xml:space="preserve">перелік об'єктів визначено Програмою економічного та соціального розвитку міста Києва </t>
    </r>
  </si>
  <si>
    <t>Разом по КПКВК 1210160</t>
  </si>
  <si>
    <t>Разом по КПКВК 1213090</t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</si>
  <si>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 ТА ОБЛАДНАННЯ</t>
    </r>
  </si>
  <si>
    <r>
      <t xml:space="preserve">СВКП "Київводфонд"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Придбання водоочисного обладнання для забезпечення якісною питною водою мешканці 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</si>
  <si>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 xml:space="preserve">Утримання міських кладовищ 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</si>
  <si>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 та капітальний ремонт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</si>
  <si>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 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</si>
  <si>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 та капітальний ремонт</t>
    </r>
  </si>
  <si>
    <r>
      <t xml:space="preserve">Департамент житлово-комунальної інфраструктури ВО КМР (КМДА)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 Проведення науково-дослідних робіт </t>
    </r>
    <r>
      <rPr>
        <sz val="13"/>
        <color indexed="8"/>
        <rFont val="Times New Roman"/>
        <family val="1"/>
        <charset val="204"/>
      </rPr>
      <t xml:space="preserve">                                                         
</t>
    </r>
  </si>
  <si>
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30.06.2021</t>
  </si>
  <si>
    <t>Профінансовано станом на 30.06.2021  
тис. грн</t>
  </si>
  <si>
    <t>Фактично 
освоено коштів
станом на 
30.06.2021
тис.грн.</t>
  </si>
  <si>
    <r>
      <t xml:space="preserve">КП "Київжитлоспецексплуатація"                                    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</si>
  <si>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                                 </t>
    </r>
    <r>
      <rPr>
        <i/>
        <sz val="13"/>
        <rFont val="Times New Roman"/>
        <family val="1"/>
        <charset val="204"/>
      </rPr>
      <t xml:space="preserve">перелік об'єктів визначено Програмою економічного та соціального розвитку міста Києва    </t>
    </r>
    <r>
      <rPr>
        <sz val="13"/>
        <rFont val="Times New Roman"/>
        <family val="1"/>
        <charset val="204"/>
      </rPr>
      <t xml:space="preserve">                        </t>
    </r>
  </si>
  <si>
    <t>1217361 - Співфінансування інвестиційних проектів, що реалізуються за рахунок коштів державного фонду регіонального розвитку</t>
  </si>
  <si>
    <r>
      <t xml:space="preserve">ПРАТ "КИЇВСПЕЦТРАНС"        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</si>
  <si>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        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</si>
  <si>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"АК "КИЇВВОДОКАНАЛ"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</si>
  <si>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Разом по КПКВК 1217361</t>
  </si>
  <si>
    <t xml:space="preserve">КП "ІНЖЕНЕРНИЙ ЦЕНТР"         </t>
  </si>
  <si>
    <t>1216016 - Впровадження засобів обліку витрат та регулювання споживання води та теплової енергії</t>
  </si>
  <si>
    <r>
      <t xml:space="preserve">КП " Київтеплоенерго"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Капітальний ремонт теплових мереж </t>
    </r>
  </si>
  <si>
    <t>Разом по КПКВК 1216016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</si>
</sst>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4" fillId="0" borderId="0" xfId="0" applyFont="1" applyFill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4" fontId="14" fillId="0" borderId="0" xfId="0" applyNumberFormat="1" applyFont="1" applyFill="1" applyAlignment="1">
      <alignment horizontal="center" wrapText="1"/>
    </xf>
    <xf numFmtId="4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wrapText="1"/>
    </xf>
    <xf numFmtId="0" fontId="10" fillId="0" borderId="0" xfId="0" applyFont="1" applyFill="1"/>
    <xf numFmtId="4" fontId="17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21CB"/>
      <color rgb="FF00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3"/>
  <sheetViews>
    <sheetView tabSelected="1" view="pageBreakPreview" zoomScale="85" zoomScaleNormal="85" zoomScaleSheetLayoutView="85" zoomScalePageLayoutView="62" workbookViewId="0">
      <selection activeCell="B86" sqref="B86"/>
    </sheetView>
  </sheetViews>
  <sheetFormatPr defaultRowHeight="16.5" x14ac:dyDescent="0.25"/>
  <cols>
    <col min="1" max="1" width="62.5703125" style="15" customWidth="1"/>
    <col min="2" max="2" width="18.7109375" style="6" customWidth="1"/>
    <col min="3" max="3" width="22.28515625" style="6" customWidth="1"/>
    <col min="4" max="4" width="19.85546875" style="6" customWidth="1"/>
    <col min="5" max="5" width="14.28515625" style="6" customWidth="1"/>
    <col min="6" max="6" width="0.5703125" style="6" hidden="1" customWidth="1"/>
    <col min="7" max="7" width="18.7109375" style="20" customWidth="1"/>
    <col min="8" max="8" width="19.85546875" style="20" customWidth="1"/>
    <col min="9" max="9" width="20.7109375" style="20" customWidth="1"/>
    <col min="10" max="10" width="14" style="20" customWidth="1"/>
    <col min="11" max="11" width="40.5703125" style="21" hidden="1" customWidth="1"/>
    <col min="12" max="12" width="13.7109375" style="6" bestFit="1" customWidth="1"/>
    <col min="13" max="50" width="9.140625" style="6"/>
    <col min="51" max="16384" width="9.140625" style="1"/>
  </cols>
  <sheetData>
    <row r="1" spans="1:11" s="6" customFormat="1" ht="84" customHeight="1" x14ac:dyDescent="0.3">
      <c r="A1" s="59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21"/>
    </row>
    <row r="2" spans="1:11" s="6" customFormat="1" ht="29.2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21"/>
    </row>
    <row r="3" spans="1:11" s="6" customFormat="1" x14ac:dyDescent="0.25">
      <c r="A3" s="15"/>
      <c r="G3" s="20"/>
      <c r="H3" s="20"/>
      <c r="I3" s="20"/>
      <c r="J3" s="20"/>
      <c r="K3" s="21"/>
    </row>
    <row r="4" spans="1:11" s="6" customFormat="1" ht="7.5" customHeight="1" x14ac:dyDescent="0.25">
      <c r="A4" s="15"/>
      <c r="G4" s="20"/>
      <c r="H4" s="20"/>
      <c r="I4" s="20"/>
      <c r="J4" s="20"/>
      <c r="K4" s="21"/>
    </row>
    <row r="5" spans="1:11" s="6" customFormat="1" x14ac:dyDescent="0.25">
      <c r="A5" s="61" t="s">
        <v>0</v>
      </c>
      <c r="B5" s="62" t="s">
        <v>1</v>
      </c>
      <c r="C5" s="62"/>
      <c r="D5" s="62"/>
      <c r="E5" s="62"/>
      <c r="F5" s="50"/>
      <c r="G5" s="63" t="s">
        <v>2</v>
      </c>
      <c r="H5" s="63"/>
      <c r="I5" s="63"/>
      <c r="J5" s="63"/>
      <c r="K5" s="67" t="s">
        <v>52</v>
      </c>
    </row>
    <row r="6" spans="1:11" s="6" customFormat="1" ht="91.5" customHeight="1" x14ac:dyDescent="0.25">
      <c r="A6" s="61"/>
      <c r="B6" s="52" t="s">
        <v>5</v>
      </c>
      <c r="C6" s="52" t="s">
        <v>71</v>
      </c>
      <c r="D6" s="52" t="s">
        <v>72</v>
      </c>
      <c r="E6" s="52" t="s">
        <v>3</v>
      </c>
      <c r="F6" s="52"/>
      <c r="G6" s="19" t="s">
        <v>5</v>
      </c>
      <c r="H6" s="19" t="s">
        <v>71</v>
      </c>
      <c r="I6" s="19" t="s">
        <v>72</v>
      </c>
      <c r="J6" s="19" t="s">
        <v>3</v>
      </c>
      <c r="K6" s="68"/>
    </row>
    <row r="7" spans="1:11" s="6" customFormat="1" ht="23.25" customHeight="1" x14ac:dyDescent="0.25">
      <c r="A7" s="64" t="s">
        <v>55</v>
      </c>
      <c r="B7" s="65"/>
      <c r="C7" s="65"/>
      <c r="D7" s="65"/>
      <c r="E7" s="65"/>
      <c r="F7" s="65"/>
      <c r="G7" s="65"/>
      <c r="H7" s="65"/>
      <c r="I7" s="65"/>
      <c r="J7" s="66"/>
      <c r="K7" s="21"/>
    </row>
    <row r="8" spans="1:11" s="6" customFormat="1" ht="60" customHeight="1" x14ac:dyDescent="0.25">
      <c r="A8" s="8" t="s">
        <v>29</v>
      </c>
      <c r="B8" s="7">
        <v>43409.52</v>
      </c>
      <c r="C8" s="2">
        <v>18953.77</v>
      </c>
      <c r="D8" s="2">
        <v>18675.740000000002</v>
      </c>
      <c r="E8" s="2">
        <f>D8/B8*100</f>
        <v>43.022221853639486</v>
      </c>
      <c r="F8" s="2"/>
      <c r="G8" s="2">
        <v>2500</v>
      </c>
      <c r="H8" s="2">
        <v>0</v>
      </c>
      <c r="I8" s="2">
        <v>347.99</v>
      </c>
      <c r="J8" s="2">
        <v>0</v>
      </c>
      <c r="K8" s="38"/>
    </row>
    <row r="9" spans="1:11" s="27" customFormat="1" ht="30.75" customHeight="1" x14ac:dyDescent="0.25">
      <c r="A9" s="12" t="s">
        <v>61</v>
      </c>
      <c r="B9" s="11">
        <f>B8</f>
        <v>43409.52</v>
      </c>
      <c r="C9" s="11">
        <f t="shared" ref="C9:J9" si="0">C8</f>
        <v>18953.77</v>
      </c>
      <c r="D9" s="11">
        <f t="shared" si="0"/>
        <v>18675.740000000002</v>
      </c>
      <c r="E9" s="11">
        <f t="shared" si="0"/>
        <v>43.022221853639486</v>
      </c>
      <c r="F9" s="11">
        <f t="shared" si="0"/>
        <v>0</v>
      </c>
      <c r="G9" s="11">
        <f t="shared" si="0"/>
        <v>2500</v>
      </c>
      <c r="H9" s="11">
        <f t="shared" si="0"/>
        <v>0</v>
      </c>
      <c r="I9" s="11">
        <f t="shared" si="0"/>
        <v>347.99</v>
      </c>
      <c r="J9" s="11">
        <f t="shared" si="0"/>
        <v>0</v>
      </c>
      <c r="K9" s="39"/>
    </row>
    <row r="10" spans="1:11" s="6" customFormat="1" ht="21.75" customHeight="1" x14ac:dyDescent="0.25">
      <c r="A10" s="53" t="s">
        <v>7</v>
      </c>
      <c r="B10" s="54"/>
      <c r="C10" s="54"/>
      <c r="D10" s="54"/>
      <c r="E10" s="54"/>
      <c r="F10" s="54"/>
      <c r="G10" s="54"/>
      <c r="H10" s="54"/>
      <c r="I10" s="54"/>
      <c r="J10" s="55"/>
      <c r="K10" s="21"/>
    </row>
    <row r="11" spans="1:11" s="6" customFormat="1" ht="69.75" customHeight="1" x14ac:dyDescent="0.25">
      <c r="A11" s="8" t="s">
        <v>30</v>
      </c>
      <c r="B11" s="2">
        <v>11175.1</v>
      </c>
      <c r="C11" s="2">
        <v>2566.94</v>
      </c>
      <c r="D11" s="2">
        <v>2566.94</v>
      </c>
      <c r="E11" s="2">
        <f>D11/B11*100</f>
        <v>22.970174763536789</v>
      </c>
      <c r="F11" s="2"/>
      <c r="G11" s="2">
        <v>0</v>
      </c>
      <c r="H11" s="2">
        <v>0</v>
      </c>
      <c r="I11" s="2">
        <v>0</v>
      </c>
      <c r="J11" s="2">
        <v>0</v>
      </c>
      <c r="K11" s="21"/>
    </row>
    <row r="12" spans="1:11" s="6" customFormat="1" ht="25.5" customHeight="1" x14ac:dyDescent="0.25">
      <c r="A12" s="12" t="s">
        <v>62</v>
      </c>
      <c r="B12" s="2">
        <f>B11</f>
        <v>11175.1</v>
      </c>
      <c r="C12" s="2">
        <f t="shared" ref="C12:J12" si="1">C11</f>
        <v>2566.94</v>
      </c>
      <c r="D12" s="2">
        <f t="shared" si="1"/>
        <v>2566.94</v>
      </c>
      <c r="E12" s="2">
        <f t="shared" si="1"/>
        <v>22.970174763536789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1"/>
    </row>
    <row r="13" spans="1:11" s="6" customFormat="1" ht="21" customHeight="1" x14ac:dyDescent="0.25">
      <c r="A13" s="69" t="s">
        <v>8</v>
      </c>
      <c r="B13" s="70"/>
      <c r="C13" s="70"/>
      <c r="D13" s="70"/>
      <c r="E13" s="70"/>
      <c r="F13" s="70"/>
      <c r="G13" s="70"/>
      <c r="H13" s="70"/>
      <c r="I13" s="70"/>
      <c r="J13" s="71"/>
      <c r="K13" s="21"/>
    </row>
    <row r="14" spans="1:11" s="6" customFormat="1" ht="69.75" customHeight="1" x14ac:dyDescent="0.25">
      <c r="A14" s="8" t="s">
        <v>31</v>
      </c>
      <c r="B14" s="2">
        <v>0</v>
      </c>
      <c r="C14" s="2">
        <v>0</v>
      </c>
      <c r="D14" s="2">
        <v>0</v>
      </c>
      <c r="E14" s="2">
        <v>0</v>
      </c>
      <c r="F14" s="2"/>
      <c r="G14" s="2">
        <v>1000</v>
      </c>
      <c r="H14" s="2">
        <v>0</v>
      </c>
      <c r="I14" s="2">
        <f t="shared" ref="I14:I15" si="2">H14</f>
        <v>0</v>
      </c>
      <c r="J14" s="2">
        <f t="shared" ref="J14:J17" si="3">I14/G14*100</f>
        <v>0</v>
      </c>
      <c r="K14" s="21"/>
    </row>
    <row r="15" spans="1:11" s="6" customFormat="1" ht="91.5" customHeight="1" x14ac:dyDescent="0.25">
      <c r="A15" s="8" t="s">
        <v>32</v>
      </c>
      <c r="B15" s="2">
        <v>0</v>
      </c>
      <c r="C15" s="2">
        <v>0</v>
      </c>
      <c r="D15" s="2">
        <v>0</v>
      </c>
      <c r="E15" s="2">
        <v>0</v>
      </c>
      <c r="F15" s="2"/>
      <c r="G15" s="2">
        <v>155000</v>
      </c>
      <c r="H15" s="2">
        <v>207.29</v>
      </c>
      <c r="I15" s="2">
        <f t="shared" si="2"/>
        <v>207.29</v>
      </c>
      <c r="J15" s="2">
        <f t="shared" si="3"/>
        <v>0.13373548387096776</v>
      </c>
      <c r="K15" s="21"/>
    </row>
    <row r="16" spans="1:11" s="6" customFormat="1" ht="30" customHeight="1" x14ac:dyDescent="0.25">
      <c r="A16" s="8" t="s">
        <v>80</v>
      </c>
      <c r="B16" s="2">
        <v>0</v>
      </c>
      <c r="C16" s="2">
        <v>0</v>
      </c>
      <c r="D16" s="2">
        <v>0</v>
      </c>
      <c r="E16" s="2">
        <v>0</v>
      </c>
      <c r="F16" s="2"/>
      <c r="G16" s="2">
        <v>71497.8</v>
      </c>
      <c r="H16" s="2">
        <v>0</v>
      </c>
      <c r="I16" s="2">
        <f>H16</f>
        <v>0</v>
      </c>
      <c r="J16" s="2">
        <f t="shared" si="3"/>
        <v>0</v>
      </c>
      <c r="K16" s="21"/>
    </row>
    <row r="17" spans="1:11" s="6" customFormat="1" ht="26.25" customHeight="1" x14ac:dyDescent="0.25">
      <c r="A17" s="12" t="s">
        <v>9</v>
      </c>
      <c r="B17" s="2">
        <v>0</v>
      </c>
      <c r="C17" s="2">
        <v>0</v>
      </c>
      <c r="D17" s="2">
        <v>0</v>
      </c>
      <c r="E17" s="2">
        <v>0</v>
      </c>
      <c r="F17" s="13"/>
      <c r="G17" s="3">
        <f>SUM(G14:G16)</f>
        <v>227497.8</v>
      </c>
      <c r="H17" s="3">
        <f>SUM(H14:H15)</f>
        <v>207.29</v>
      </c>
      <c r="I17" s="3">
        <f>SUM(I14:I15)</f>
        <v>207.29</v>
      </c>
      <c r="J17" s="3">
        <f t="shared" si="3"/>
        <v>9.1117364651438382E-2</v>
      </c>
      <c r="K17" s="38"/>
    </row>
    <row r="18" spans="1:11" s="6" customFormat="1" ht="23.25" customHeight="1" x14ac:dyDescent="0.25">
      <c r="A18" s="53" t="s">
        <v>10</v>
      </c>
      <c r="B18" s="54"/>
      <c r="C18" s="54"/>
      <c r="D18" s="54"/>
      <c r="E18" s="54"/>
      <c r="F18" s="54"/>
      <c r="G18" s="54"/>
      <c r="H18" s="54"/>
      <c r="I18" s="54"/>
      <c r="J18" s="55"/>
      <c r="K18" s="21"/>
    </row>
    <row r="19" spans="1:11" s="6" customFormat="1" ht="41.25" customHeight="1" x14ac:dyDescent="0.25">
      <c r="A19" s="8" t="s">
        <v>63</v>
      </c>
      <c r="B19" s="2">
        <v>0</v>
      </c>
      <c r="C19" s="2">
        <v>0</v>
      </c>
      <c r="D19" s="2">
        <v>0</v>
      </c>
      <c r="E19" s="2">
        <v>0</v>
      </c>
      <c r="F19" s="2"/>
      <c r="G19" s="2">
        <v>226173</v>
      </c>
      <c r="H19" s="2">
        <v>16766.349999999999</v>
      </c>
      <c r="I19" s="2">
        <f>H19</f>
        <v>16766.349999999999</v>
      </c>
      <c r="J19" s="2">
        <f>I19/G19*100</f>
        <v>7.4130643357076211</v>
      </c>
      <c r="K19" s="21"/>
    </row>
    <row r="20" spans="1:11" s="6" customFormat="1" ht="30" customHeight="1" x14ac:dyDescent="0.25">
      <c r="A20" s="12" t="s">
        <v>11</v>
      </c>
      <c r="B20" s="2">
        <v>0</v>
      </c>
      <c r="C20" s="2">
        <v>0</v>
      </c>
      <c r="D20" s="2">
        <v>0</v>
      </c>
      <c r="E20" s="2">
        <v>0</v>
      </c>
      <c r="F20" s="2"/>
      <c r="G20" s="3">
        <f>G19</f>
        <v>226173</v>
      </c>
      <c r="H20" s="3">
        <f t="shared" ref="H20:I20" si="4">H19</f>
        <v>16766.349999999999</v>
      </c>
      <c r="I20" s="3">
        <f t="shared" si="4"/>
        <v>16766.349999999999</v>
      </c>
      <c r="J20" s="3">
        <f>I20/G20*100</f>
        <v>7.4130643357076211</v>
      </c>
      <c r="K20" s="38"/>
    </row>
    <row r="21" spans="1:11" s="6" customFormat="1" ht="22.5" customHeight="1" x14ac:dyDescent="0.25">
      <c r="A21" s="53" t="s">
        <v>44</v>
      </c>
      <c r="B21" s="54"/>
      <c r="C21" s="54"/>
      <c r="D21" s="54"/>
      <c r="E21" s="54"/>
      <c r="F21" s="54"/>
      <c r="G21" s="54"/>
      <c r="H21" s="54"/>
      <c r="I21" s="54"/>
      <c r="J21" s="55"/>
      <c r="K21" s="21"/>
    </row>
    <row r="22" spans="1:11" s="6" customFormat="1" ht="62.25" customHeight="1" x14ac:dyDescent="0.25">
      <c r="A22" s="28" t="s">
        <v>69</v>
      </c>
      <c r="B22" s="7">
        <v>574</v>
      </c>
      <c r="C22" s="7">
        <v>0</v>
      </c>
      <c r="D22" s="7">
        <v>0</v>
      </c>
      <c r="E22" s="2">
        <f>D22/B22*1000</f>
        <v>0</v>
      </c>
      <c r="F22" s="2"/>
      <c r="G22" s="2">
        <v>0</v>
      </c>
      <c r="H22" s="2">
        <v>0</v>
      </c>
      <c r="I22" s="2">
        <v>0</v>
      </c>
      <c r="J22" s="2">
        <v>0</v>
      </c>
      <c r="K22" s="21"/>
    </row>
    <row r="23" spans="1:11" s="6" customFormat="1" ht="54" customHeight="1" x14ac:dyDescent="0.25">
      <c r="A23" s="8" t="s">
        <v>57</v>
      </c>
      <c r="B23" s="7">
        <v>0</v>
      </c>
      <c r="C23" s="7">
        <v>0</v>
      </c>
      <c r="D23" s="7">
        <v>0</v>
      </c>
      <c r="E23" s="2">
        <v>0</v>
      </c>
      <c r="F23" s="2"/>
      <c r="G23" s="2">
        <v>4000</v>
      </c>
      <c r="H23" s="2">
        <v>0</v>
      </c>
      <c r="I23" s="2">
        <v>0</v>
      </c>
      <c r="J23" s="2">
        <f>I23/G23*100</f>
        <v>0</v>
      </c>
      <c r="K23" s="21"/>
    </row>
    <row r="24" spans="1:11" s="6" customFormat="1" ht="57.75" customHeight="1" x14ac:dyDescent="0.25">
      <c r="A24" s="8" t="s">
        <v>64</v>
      </c>
      <c r="B24" s="7">
        <v>0</v>
      </c>
      <c r="C24" s="7">
        <v>0</v>
      </c>
      <c r="D24" s="7">
        <v>0</v>
      </c>
      <c r="E24" s="2">
        <v>0</v>
      </c>
      <c r="F24" s="2"/>
      <c r="G24" s="2">
        <v>2300</v>
      </c>
      <c r="H24" s="2">
        <v>0</v>
      </c>
      <c r="I24" s="2"/>
      <c r="J24" s="2"/>
      <c r="K24" s="21"/>
    </row>
    <row r="25" spans="1:11" s="27" customFormat="1" ht="23.25" customHeight="1" x14ac:dyDescent="0.25">
      <c r="A25" s="12" t="s">
        <v>12</v>
      </c>
      <c r="B25" s="11">
        <f>B22</f>
        <v>574</v>
      </c>
      <c r="C25" s="11">
        <f>C22</f>
        <v>0</v>
      </c>
      <c r="D25" s="11">
        <f>D22</f>
        <v>0</v>
      </c>
      <c r="E25" s="2">
        <f t="shared" ref="E25" si="5">D25/B25*1000</f>
        <v>0</v>
      </c>
      <c r="F25" s="3"/>
      <c r="G25" s="3">
        <f>SUM(G22:G24)</f>
        <v>6300</v>
      </c>
      <c r="H25" s="3">
        <f>H24+H23+H22</f>
        <v>0</v>
      </c>
      <c r="I25" s="3">
        <v>0</v>
      </c>
      <c r="J25" s="2">
        <f>I25/G25*100</f>
        <v>0</v>
      </c>
      <c r="K25" s="39"/>
    </row>
    <row r="26" spans="1:11" s="6" customFormat="1" ht="21.75" customHeight="1" x14ac:dyDescent="0.25">
      <c r="A26" s="72" t="s">
        <v>13</v>
      </c>
      <c r="B26" s="54"/>
      <c r="C26" s="54"/>
      <c r="D26" s="54"/>
      <c r="E26" s="54"/>
      <c r="F26" s="54"/>
      <c r="G26" s="54"/>
      <c r="H26" s="54"/>
      <c r="I26" s="54"/>
      <c r="J26" s="55"/>
      <c r="K26" s="21"/>
    </row>
    <row r="27" spans="1:11" s="6" customFormat="1" ht="64.5" customHeight="1" x14ac:dyDescent="0.25">
      <c r="A27" s="18" t="s">
        <v>50</v>
      </c>
      <c r="B27" s="7">
        <v>1200</v>
      </c>
      <c r="C27" s="2">
        <v>0</v>
      </c>
      <c r="D27" s="2">
        <f>C27</f>
        <v>0</v>
      </c>
      <c r="E27" s="2">
        <f>D27/B27*100</f>
        <v>0</v>
      </c>
      <c r="F27" s="2"/>
      <c r="G27" s="2">
        <v>0</v>
      </c>
      <c r="H27" s="2">
        <v>0</v>
      </c>
      <c r="I27" s="2">
        <v>0</v>
      </c>
      <c r="J27" s="2">
        <v>0</v>
      </c>
      <c r="K27" s="21"/>
    </row>
    <row r="28" spans="1:11" s="6" customFormat="1" ht="54" customHeight="1" x14ac:dyDescent="0.25">
      <c r="A28" s="8" t="s">
        <v>56</v>
      </c>
      <c r="B28" s="7">
        <v>160</v>
      </c>
      <c r="C28" s="2">
        <v>0</v>
      </c>
      <c r="D28" s="2">
        <v>0</v>
      </c>
      <c r="E28" s="2">
        <f t="shared" ref="E28" si="6">D28/B28*100</f>
        <v>0</v>
      </c>
      <c r="F28" s="2"/>
      <c r="G28" s="2">
        <v>0</v>
      </c>
      <c r="H28" s="2">
        <v>0</v>
      </c>
      <c r="I28" s="2">
        <v>0</v>
      </c>
      <c r="J28" s="2">
        <v>0</v>
      </c>
      <c r="K28" s="21"/>
    </row>
    <row r="29" spans="1:11" s="6" customFormat="1" ht="32.25" customHeight="1" x14ac:dyDescent="0.25">
      <c r="A29" s="8" t="s">
        <v>73</v>
      </c>
      <c r="B29" s="7">
        <v>0</v>
      </c>
      <c r="C29" s="2">
        <v>0</v>
      </c>
      <c r="D29" s="2">
        <v>0</v>
      </c>
      <c r="E29" s="2">
        <v>0</v>
      </c>
      <c r="F29" s="2"/>
      <c r="G29" s="2">
        <v>1308</v>
      </c>
      <c r="H29" s="2">
        <v>0</v>
      </c>
      <c r="I29" s="2">
        <f>H29</f>
        <v>0</v>
      </c>
      <c r="J29" s="2">
        <v>0</v>
      </c>
      <c r="K29" s="21"/>
    </row>
    <row r="30" spans="1:11" s="6" customFormat="1" ht="21.75" customHeight="1" x14ac:dyDescent="0.25">
      <c r="A30" s="12" t="s">
        <v>14</v>
      </c>
      <c r="B30" s="3">
        <f>B27+B28</f>
        <v>1360</v>
      </c>
      <c r="C30" s="3">
        <f>C27+C28</f>
        <v>0</v>
      </c>
      <c r="D30" s="3">
        <f>D27+D28</f>
        <v>0</v>
      </c>
      <c r="E30" s="2">
        <f t="shared" ref="E30" si="7">D30/B30*100</f>
        <v>0</v>
      </c>
      <c r="F30" s="2"/>
      <c r="G30" s="3">
        <f>G29</f>
        <v>1308</v>
      </c>
      <c r="H30" s="3">
        <v>0</v>
      </c>
      <c r="I30" s="3">
        <v>0</v>
      </c>
      <c r="J30" s="2">
        <v>0</v>
      </c>
      <c r="K30" s="38"/>
    </row>
    <row r="31" spans="1:11" s="6" customFormat="1" ht="21.75" customHeight="1" x14ac:dyDescent="0.25">
      <c r="A31" s="56" t="s">
        <v>81</v>
      </c>
      <c r="B31" s="57"/>
      <c r="C31" s="57"/>
      <c r="D31" s="57"/>
      <c r="E31" s="57"/>
      <c r="F31" s="57"/>
      <c r="G31" s="57"/>
      <c r="H31" s="57"/>
      <c r="I31" s="57"/>
      <c r="J31" s="58"/>
      <c r="K31" s="38"/>
    </row>
    <row r="32" spans="1:11" s="6" customFormat="1" ht="37.5" customHeight="1" x14ac:dyDescent="0.25">
      <c r="A32" s="12" t="s">
        <v>82</v>
      </c>
      <c r="B32" s="3"/>
      <c r="C32" s="3"/>
      <c r="D32" s="3"/>
      <c r="E32" s="2"/>
      <c r="F32" s="2"/>
      <c r="G32" s="3">
        <v>5000</v>
      </c>
      <c r="H32" s="3">
        <v>0</v>
      </c>
      <c r="I32" s="3">
        <f>H32</f>
        <v>0</v>
      </c>
      <c r="J32" s="2">
        <f>I32/G32*100</f>
        <v>0</v>
      </c>
      <c r="K32" s="38"/>
    </row>
    <row r="33" spans="1:12" s="6" customFormat="1" ht="21.75" customHeight="1" x14ac:dyDescent="0.25">
      <c r="A33" s="12" t="s">
        <v>83</v>
      </c>
      <c r="B33" s="3"/>
      <c r="C33" s="3"/>
      <c r="D33" s="3"/>
      <c r="E33" s="2"/>
      <c r="F33" s="2"/>
      <c r="G33" s="3">
        <f>G32</f>
        <v>5000</v>
      </c>
      <c r="H33" s="3">
        <f t="shared" ref="H33:J33" si="8">H32</f>
        <v>0</v>
      </c>
      <c r="I33" s="3">
        <f t="shared" si="8"/>
        <v>0</v>
      </c>
      <c r="J33" s="3">
        <f t="shared" si="8"/>
        <v>0</v>
      </c>
      <c r="K33" s="38"/>
    </row>
    <row r="34" spans="1:12" s="6" customFormat="1" ht="21" customHeight="1" x14ac:dyDescent="0.25">
      <c r="A34" s="53" t="s">
        <v>15</v>
      </c>
      <c r="B34" s="54"/>
      <c r="C34" s="54"/>
      <c r="D34" s="54"/>
      <c r="E34" s="54"/>
      <c r="F34" s="54"/>
      <c r="G34" s="54"/>
      <c r="H34" s="54"/>
      <c r="I34" s="54"/>
      <c r="J34" s="55"/>
      <c r="K34" s="38"/>
    </row>
    <row r="35" spans="1:12" s="6" customFormat="1" ht="53.25" customHeight="1" x14ac:dyDescent="0.25">
      <c r="A35" s="10" t="s">
        <v>65</v>
      </c>
      <c r="B35" s="25">
        <v>12820</v>
      </c>
      <c r="C35" s="16">
        <v>6153.84</v>
      </c>
      <c r="D35" s="16">
        <v>6152.54</v>
      </c>
      <c r="E35" s="16">
        <f>D35/B35*100</f>
        <v>47.99173166926677</v>
      </c>
      <c r="F35" s="2"/>
      <c r="G35" s="7">
        <v>0</v>
      </c>
      <c r="H35" s="2">
        <v>0</v>
      </c>
      <c r="I35" s="2">
        <v>0</v>
      </c>
      <c r="J35" s="2">
        <v>0</v>
      </c>
      <c r="K35" s="40"/>
      <c r="L35" s="20"/>
    </row>
    <row r="36" spans="1:12" s="6" customFormat="1" ht="54.75" customHeight="1" x14ac:dyDescent="0.25">
      <c r="A36" s="10" t="s">
        <v>34</v>
      </c>
      <c r="B36" s="25">
        <v>46610</v>
      </c>
      <c r="C36" s="25">
        <v>22858.54</v>
      </c>
      <c r="D36" s="16">
        <v>20591.55</v>
      </c>
      <c r="E36" s="16">
        <f>D36/B36*100</f>
        <v>44.178395194164338</v>
      </c>
      <c r="F36" s="2"/>
      <c r="G36" s="7">
        <v>0</v>
      </c>
      <c r="H36" s="2">
        <v>0</v>
      </c>
      <c r="I36" s="2">
        <v>0</v>
      </c>
      <c r="J36" s="2">
        <v>0</v>
      </c>
      <c r="K36" s="40"/>
    </row>
    <row r="37" spans="1:12" s="6" customFormat="1" ht="43.5" customHeight="1" x14ac:dyDescent="0.25">
      <c r="A37" s="29" t="s">
        <v>66</v>
      </c>
      <c r="B37" s="25">
        <v>67113.8</v>
      </c>
      <c r="C37" s="16">
        <v>31377.59</v>
      </c>
      <c r="D37" s="16">
        <f>C37</f>
        <v>31377.59</v>
      </c>
      <c r="E37" s="16">
        <f t="shared" ref="E37" si="9">D37/B37*100</f>
        <v>46.752813877324776</v>
      </c>
      <c r="F37" s="48"/>
      <c r="G37" s="49">
        <v>3120.24</v>
      </c>
      <c r="H37" s="49">
        <v>25.14</v>
      </c>
      <c r="I37" s="49">
        <f>H37</f>
        <v>25.14</v>
      </c>
      <c r="J37" s="48">
        <f>I37/G37*100</f>
        <v>0.8057072532882088</v>
      </c>
      <c r="K37" s="41" t="s">
        <v>53</v>
      </c>
    </row>
    <row r="38" spans="1:12" s="6" customFormat="1" ht="54" customHeight="1" x14ac:dyDescent="0.25">
      <c r="A38" s="10" t="s">
        <v>68</v>
      </c>
      <c r="B38" s="25">
        <v>5926</v>
      </c>
      <c r="C38" s="16">
        <v>2468.67</v>
      </c>
      <c r="D38" s="16">
        <v>2401.61</v>
      </c>
      <c r="E38" s="16">
        <f t="shared" ref="E38" si="10">D38/B38*100</f>
        <v>40.526662166722915</v>
      </c>
      <c r="F38" s="2"/>
      <c r="G38" s="7">
        <v>20300</v>
      </c>
      <c r="H38" s="7">
        <v>5086.1899999999996</v>
      </c>
      <c r="I38" s="7">
        <f>H38</f>
        <v>5086.1899999999996</v>
      </c>
      <c r="J38" s="2">
        <f>I38/G38*100</f>
        <v>25.055123152709356</v>
      </c>
      <c r="K38" s="40"/>
    </row>
    <row r="39" spans="1:12" s="6" customFormat="1" ht="59.25" customHeight="1" x14ac:dyDescent="0.25">
      <c r="A39" s="29" t="s">
        <v>67</v>
      </c>
      <c r="B39" s="25">
        <v>55693</v>
      </c>
      <c r="C39" s="16">
        <v>19979.54</v>
      </c>
      <c r="D39" s="16">
        <v>19231.59</v>
      </c>
      <c r="E39" s="16">
        <f>D39/B39*100</f>
        <v>34.531431239114433</v>
      </c>
      <c r="F39" s="23"/>
      <c r="G39" s="22">
        <v>18293</v>
      </c>
      <c r="H39" s="22">
        <v>471.54</v>
      </c>
      <c r="I39" s="22">
        <f>H39</f>
        <v>471.54</v>
      </c>
      <c r="J39" s="23">
        <f>I39/G39*100</f>
        <v>2.5777073197397913</v>
      </c>
      <c r="K39" s="41" t="s">
        <v>54</v>
      </c>
    </row>
    <row r="40" spans="1:12" s="6" customFormat="1" ht="51.75" customHeight="1" x14ac:dyDescent="0.25">
      <c r="A40" s="8" t="s">
        <v>58</v>
      </c>
      <c r="B40" s="16">
        <v>0</v>
      </c>
      <c r="C40" s="16">
        <v>0</v>
      </c>
      <c r="D40" s="16">
        <v>0</v>
      </c>
      <c r="E40" s="16">
        <v>0</v>
      </c>
      <c r="F40" s="2"/>
      <c r="G40" s="7">
        <v>327</v>
      </c>
      <c r="H40" s="7">
        <v>0</v>
      </c>
      <c r="I40" s="7">
        <v>0</v>
      </c>
      <c r="J40" s="23">
        <f>I40/G40*100</f>
        <v>0</v>
      </c>
      <c r="K40" s="40"/>
    </row>
    <row r="41" spans="1:12" s="20" customFormat="1" ht="26.25" customHeight="1" x14ac:dyDescent="0.25">
      <c r="A41" s="24" t="s">
        <v>16</v>
      </c>
      <c r="B41" s="26">
        <f>SUM(B35:B39)</f>
        <v>188162.8</v>
      </c>
      <c r="C41" s="26">
        <f>SUM(C35:C39)</f>
        <v>82838.179999999993</v>
      </c>
      <c r="D41" s="26">
        <f>SUM(D35:D39)</f>
        <v>79754.880000000005</v>
      </c>
      <c r="E41" s="26">
        <f t="shared" ref="E41:E44" si="11">D41/B41*100</f>
        <v>42.386103948283086</v>
      </c>
      <c r="F41" s="3"/>
      <c r="G41" s="3">
        <f>SUM(G35:G40)</f>
        <v>42040.24</v>
      </c>
      <c r="H41" s="3">
        <f>SUM(H35:H39)</f>
        <v>5582.87</v>
      </c>
      <c r="I41" s="3">
        <f>SUM(I35:I39)</f>
        <v>5582.87</v>
      </c>
      <c r="J41" s="3">
        <f>I41/G41*100</f>
        <v>13.27982428263968</v>
      </c>
      <c r="K41" s="38"/>
    </row>
    <row r="42" spans="1:12" s="6" customFormat="1" ht="26.25" customHeight="1" x14ac:dyDescent="0.25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55"/>
      <c r="K42" s="21"/>
    </row>
    <row r="43" spans="1:12" s="6" customFormat="1" ht="26.25" customHeight="1" x14ac:dyDescent="0.25">
      <c r="A43" s="10" t="s">
        <v>4</v>
      </c>
      <c r="B43" s="7">
        <v>8644</v>
      </c>
      <c r="C43" s="30">
        <v>1081.48</v>
      </c>
      <c r="D43" s="30">
        <v>1080.6500000000001</v>
      </c>
      <c r="E43" s="31">
        <f t="shared" si="11"/>
        <v>12.501735307727904</v>
      </c>
      <c r="F43" s="31"/>
      <c r="G43" s="2">
        <v>0</v>
      </c>
      <c r="H43" s="2">
        <v>0</v>
      </c>
      <c r="I43" s="2">
        <v>0</v>
      </c>
      <c r="J43" s="2">
        <v>0</v>
      </c>
      <c r="K43" s="21"/>
    </row>
    <row r="44" spans="1:12" s="43" customFormat="1" ht="36" customHeight="1" x14ac:dyDescent="0.25">
      <c r="A44" s="32" t="s">
        <v>37</v>
      </c>
      <c r="B44" s="7">
        <f t="shared" ref="B44:D45" si="12">B43</f>
        <v>8644</v>
      </c>
      <c r="C44" s="30">
        <f t="shared" si="12"/>
        <v>1081.48</v>
      </c>
      <c r="D44" s="30">
        <f t="shared" si="12"/>
        <v>1080.6500000000001</v>
      </c>
      <c r="E44" s="31">
        <f t="shared" si="11"/>
        <v>12.501735307727904</v>
      </c>
      <c r="F44" s="31"/>
      <c r="G44" s="9">
        <v>0</v>
      </c>
      <c r="H44" s="9">
        <v>0</v>
      </c>
      <c r="I44" s="9">
        <v>0</v>
      </c>
      <c r="J44" s="9">
        <v>0</v>
      </c>
      <c r="K44" s="42"/>
    </row>
    <row r="45" spans="1:12" s="6" customFormat="1" ht="26.25" customHeight="1" x14ac:dyDescent="0.25">
      <c r="A45" s="12" t="s">
        <v>18</v>
      </c>
      <c r="B45" s="3">
        <f t="shared" si="12"/>
        <v>8644</v>
      </c>
      <c r="C45" s="3">
        <f t="shared" si="12"/>
        <v>1081.48</v>
      </c>
      <c r="D45" s="3">
        <f t="shared" si="12"/>
        <v>1080.6500000000001</v>
      </c>
      <c r="E45" s="3">
        <f t="shared" ref="E45" si="13">D45/B45*100</f>
        <v>12.501735307727904</v>
      </c>
      <c r="F45" s="3"/>
      <c r="G45" s="3">
        <f>G44</f>
        <v>0</v>
      </c>
      <c r="H45" s="3">
        <f t="shared" ref="H45:I45" si="14">H44</f>
        <v>0</v>
      </c>
      <c r="I45" s="3">
        <f t="shared" si="14"/>
        <v>0</v>
      </c>
      <c r="J45" s="3">
        <v>0</v>
      </c>
      <c r="K45" s="21"/>
    </row>
    <row r="46" spans="1:12" s="6" customFormat="1" ht="23.25" customHeight="1" x14ac:dyDescent="0.25">
      <c r="A46" s="53" t="s">
        <v>19</v>
      </c>
      <c r="B46" s="54"/>
      <c r="C46" s="54"/>
      <c r="D46" s="54"/>
      <c r="E46" s="54"/>
      <c r="F46" s="54"/>
      <c r="G46" s="54"/>
      <c r="H46" s="54"/>
      <c r="I46" s="54"/>
      <c r="J46" s="55"/>
      <c r="K46" s="21"/>
    </row>
    <row r="47" spans="1:12" s="6" customFormat="1" ht="66" customHeight="1" x14ac:dyDescent="0.25">
      <c r="A47" s="10" t="s">
        <v>39</v>
      </c>
      <c r="B47" s="2">
        <v>0</v>
      </c>
      <c r="C47" s="2">
        <v>0</v>
      </c>
      <c r="D47" s="2">
        <v>0</v>
      </c>
      <c r="E47" s="2">
        <v>0</v>
      </c>
      <c r="F47" s="33"/>
      <c r="G47" s="7">
        <v>296450</v>
      </c>
      <c r="H47" s="7">
        <v>59042.11</v>
      </c>
      <c r="I47" s="7">
        <v>56306.62</v>
      </c>
      <c r="J47" s="2">
        <f>I47/G47*100</f>
        <v>18.993631303761173</v>
      </c>
      <c r="K47" s="44"/>
    </row>
    <row r="48" spans="1:12" s="6" customFormat="1" ht="69.75" customHeight="1" x14ac:dyDescent="0.25">
      <c r="A48" s="10" t="s">
        <v>33</v>
      </c>
      <c r="B48" s="2">
        <v>0</v>
      </c>
      <c r="C48" s="2">
        <v>0</v>
      </c>
      <c r="D48" s="2">
        <v>0</v>
      </c>
      <c r="E48" s="2">
        <v>0</v>
      </c>
      <c r="F48" s="2"/>
      <c r="G48" s="7">
        <v>31000</v>
      </c>
      <c r="H48" s="7">
        <v>128.81</v>
      </c>
      <c r="I48" s="7">
        <f t="shared" ref="I48:I56" si="15">H48</f>
        <v>128.81</v>
      </c>
      <c r="J48" s="2">
        <f>I48/G48*100</f>
        <v>0.41551612903225804</v>
      </c>
      <c r="K48" s="21"/>
    </row>
    <row r="49" spans="1:12" s="6" customFormat="1" ht="54.75" customHeight="1" x14ac:dyDescent="0.25">
      <c r="A49" s="10" t="s">
        <v>74</v>
      </c>
      <c r="B49" s="2">
        <v>0</v>
      </c>
      <c r="C49" s="2">
        <v>0</v>
      </c>
      <c r="D49" s="2">
        <v>0</v>
      </c>
      <c r="E49" s="2">
        <v>0</v>
      </c>
      <c r="F49" s="2"/>
      <c r="G49" s="7">
        <v>3692</v>
      </c>
      <c r="H49" s="7">
        <v>0</v>
      </c>
      <c r="I49" s="7">
        <f t="shared" si="15"/>
        <v>0</v>
      </c>
      <c r="J49" s="2"/>
      <c r="K49" s="21"/>
    </row>
    <row r="50" spans="1:12" s="6" customFormat="1" ht="51" customHeight="1" x14ac:dyDescent="0.25">
      <c r="A50" s="10" t="s">
        <v>35</v>
      </c>
      <c r="B50" s="2">
        <v>0</v>
      </c>
      <c r="C50" s="2">
        <v>0</v>
      </c>
      <c r="D50" s="2">
        <v>0</v>
      </c>
      <c r="E50" s="2">
        <v>0</v>
      </c>
      <c r="F50" s="2"/>
      <c r="G50" s="7">
        <v>50738.1</v>
      </c>
      <c r="H50" s="2">
        <v>12522.92</v>
      </c>
      <c r="I50" s="7">
        <f>H50</f>
        <v>12522.92</v>
      </c>
      <c r="J50" s="2">
        <f t="shared" ref="J50:J76" si="16">I50/G50*100</f>
        <v>24.681491817785847</v>
      </c>
      <c r="K50" s="21"/>
    </row>
    <row r="51" spans="1:12" s="6" customFormat="1" ht="53.25" customHeight="1" x14ac:dyDescent="0.25">
      <c r="A51" s="10" t="s">
        <v>40</v>
      </c>
      <c r="B51" s="2">
        <v>0</v>
      </c>
      <c r="C51" s="2">
        <v>0</v>
      </c>
      <c r="D51" s="2">
        <v>0</v>
      </c>
      <c r="E51" s="2">
        <v>0</v>
      </c>
      <c r="F51" s="2"/>
      <c r="G51" s="7">
        <v>202000</v>
      </c>
      <c r="H51" s="2">
        <v>24122.66</v>
      </c>
      <c r="I51" s="7">
        <f>H51</f>
        <v>24122.66</v>
      </c>
      <c r="J51" s="2">
        <f t="shared" si="16"/>
        <v>11.94191089108911</v>
      </c>
      <c r="K51" s="21"/>
    </row>
    <row r="52" spans="1:12" s="6" customFormat="1" ht="53.25" customHeight="1" x14ac:dyDescent="0.25">
      <c r="A52" s="10" t="s">
        <v>36</v>
      </c>
      <c r="B52" s="2">
        <v>0</v>
      </c>
      <c r="C52" s="2">
        <v>0</v>
      </c>
      <c r="D52" s="2">
        <v>0</v>
      </c>
      <c r="E52" s="2">
        <v>0</v>
      </c>
      <c r="F52" s="2"/>
      <c r="G52" s="7">
        <v>8421</v>
      </c>
      <c r="H52" s="7">
        <v>0</v>
      </c>
      <c r="I52" s="7">
        <f t="shared" si="15"/>
        <v>0</v>
      </c>
      <c r="J52" s="2">
        <f t="shared" si="16"/>
        <v>0</v>
      </c>
      <c r="K52" s="21"/>
    </row>
    <row r="53" spans="1:12" s="6" customFormat="1" ht="54" customHeight="1" x14ac:dyDescent="0.25">
      <c r="A53" s="8" t="s">
        <v>41</v>
      </c>
      <c r="B53" s="2">
        <v>0</v>
      </c>
      <c r="C53" s="2">
        <v>0</v>
      </c>
      <c r="D53" s="2">
        <v>0</v>
      </c>
      <c r="E53" s="2">
        <v>0</v>
      </c>
      <c r="F53" s="2"/>
      <c r="G53" s="7">
        <v>57267.1</v>
      </c>
      <c r="H53" s="2">
        <v>0</v>
      </c>
      <c r="I53" s="7">
        <f t="shared" si="15"/>
        <v>0</v>
      </c>
      <c r="J53" s="2">
        <f t="shared" si="16"/>
        <v>0</v>
      </c>
      <c r="K53" s="21"/>
    </row>
    <row r="54" spans="1:12" s="6" customFormat="1" ht="67.5" customHeight="1" x14ac:dyDescent="0.25">
      <c r="A54" s="8" t="s">
        <v>47</v>
      </c>
      <c r="B54" s="2">
        <v>0</v>
      </c>
      <c r="C54" s="2">
        <v>0</v>
      </c>
      <c r="D54" s="2">
        <v>0</v>
      </c>
      <c r="E54" s="2">
        <v>0</v>
      </c>
      <c r="F54" s="2"/>
      <c r="G54" s="7">
        <v>58000</v>
      </c>
      <c r="H54" s="2">
        <v>0</v>
      </c>
      <c r="I54" s="7">
        <f t="shared" si="15"/>
        <v>0</v>
      </c>
      <c r="J54" s="2">
        <f t="shared" si="16"/>
        <v>0</v>
      </c>
      <c r="K54" s="21"/>
    </row>
    <row r="55" spans="1:12" s="6" customFormat="1" ht="71.25" customHeight="1" x14ac:dyDescent="0.25">
      <c r="A55" s="18" t="s">
        <v>59</v>
      </c>
      <c r="B55" s="2">
        <v>0</v>
      </c>
      <c r="C55" s="2">
        <v>0</v>
      </c>
      <c r="D55" s="2">
        <v>0</v>
      </c>
      <c r="E55" s="2">
        <v>0</v>
      </c>
      <c r="F55" s="2"/>
      <c r="G55" s="7">
        <v>5261.9</v>
      </c>
      <c r="H55" s="2">
        <v>2564.41</v>
      </c>
      <c r="I55" s="7">
        <f>H55</f>
        <v>2564.41</v>
      </c>
      <c r="J55" s="2">
        <f t="shared" ref="J55:J56" si="17">I55/G55*100</f>
        <v>48.735437769626941</v>
      </c>
      <c r="K55" s="21"/>
    </row>
    <row r="56" spans="1:12" s="6" customFormat="1" ht="56.25" customHeight="1" x14ac:dyDescent="0.25">
      <c r="A56" s="18" t="s">
        <v>60</v>
      </c>
      <c r="B56" s="2">
        <v>0</v>
      </c>
      <c r="C56" s="2">
        <v>0</v>
      </c>
      <c r="D56" s="2">
        <v>0</v>
      </c>
      <c r="E56" s="2">
        <v>0</v>
      </c>
      <c r="F56" s="2"/>
      <c r="G56" s="7">
        <v>1200</v>
      </c>
      <c r="H56" s="2">
        <v>0</v>
      </c>
      <c r="I56" s="7">
        <f t="shared" si="15"/>
        <v>0</v>
      </c>
      <c r="J56" s="2">
        <f t="shared" si="17"/>
        <v>0</v>
      </c>
      <c r="K56" s="21"/>
    </row>
    <row r="57" spans="1:12" s="6" customFormat="1" ht="25.5" customHeight="1" x14ac:dyDescent="0.25">
      <c r="A57" s="12" t="s">
        <v>20</v>
      </c>
      <c r="B57" s="2">
        <v>0</v>
      </c>
      <c r="C57" s="2">
        <v>0</v>
      </c>
      <c r="D57" s="2">
        <v>0</v>
      </c>
      <c r="E57" s="2">
        <v>0</v>
      </c>
      <c r="F57" s="3"/>
      <c r="G57" s="3">
        <f>SUM(G47:G56)</f>
        <v>714030.1</v>
      </c>
      <c r="H57" s="3">
        <f>SUM(H47:H56)</f>
        <v>98380.91</v>
      </c>
      <c r="I57" s="3">
        <f>SUM(I47:I56)</f>
        <v>95645.420000000013</v>
      </c>
      <c r="J57" s="2">
        <f t="shared" si="16"/>
        <v>13.395152389234013</v>
      </c>
      <c r="K57" s="38" t="e">
        <f>H57-#REF!</f>
        <v>#REF!</v>
      </c>
      <c r="L57" s="20"/>
    </row>
    <row r="58" spans="1:12" s="6" customFormat="1" ht="25.5" customHeight="1" x14ac:dyDescent="0.25">
      <c r="A58" s="56" t="s">
        <v>48</v>
      </c>
      <c r="B58" s="57"/>
      <c r="C58" s="57"/>
      <c r="D58" s="57"/>
      <c r="E58" s="57"/>
      <c r="F58" s="57"/>
      <c r="G58" s="57"/>
      <c r="H58" s="57"/>
      <c r="I58" s="57"/>
      <c r="J58" s="58"/>
      <c r="K58" s="38"/>
    </row>
    <row r="59" spans="1:12" s="6" customFormat="1" ht="66" customHeight="1" x14ac:dyDescent="0.25">
      <c r="A59" s="10" t="s">
        <v>39</v>
      </c>
      <c r="B59" s="2">
        <v>0</v>
      </c>
      <c r="C59" s="2">
        <v>0</v>
      </c>
      <c r="D59" s="2">
        <v>0</v>
      </c>
      <c r="E59" s="2">
        <v>0</v>
      </c>
      <c r="F59" s="17"/>
      <c r="G59" s="2">
        <v>12593.2</v>
      </c>
      <c r="H59" s="2">
        <v>1435</v>
      </c>
      <c r="I59" s="2">
        <f>H59</f>
        <v>1435</v>
      </c>
      <c r="J59" s="2">
        <f t="shared" si="16"/>
        <v>11.395038592256137</v>
      </c>
      <c r="K59" s="21"/>
    </row>
    <row r="60" spans="1:12" s="6" customFormat="1" ht="25.5" customHeight="1" x14ac:dyDescent="0.25">
      <c r="A60" s="12" t="s">
        <v>49</v>
      </c>
      <c r="B60" s="2">
        <v>0</v>
      </c>
      <c r="C60" s="2">
        <v>0</v>
      </c>
      <c r="D60" s="2">
        <v>0</v>
      </c>
      <c r="E60" s="2">
        <v>0</v>
      </c>
      <c r="F60" s="3"/>
      <c r="G60" s="3">
        <f>G59</f>
        <v>12593.2</v>
      </c>
      <c r="H60" s="3">
        <f t="shared" ref="H60:J60" si="18">H59</f>
        <v>1435</v>
      </c>
      <c r="I60" s="3">
        <f t="shared" si="18"/>
        <v>1435</v>
      </c>
      <c r="J60" s="3">
        <f t="shared" si="18"/>
        <v>11.395038592256137</v>
      </c>
      <c r="K60" s="38"/>
    </row>
    <row r="61" spans="1:12" s="6" customFormat="1" ht="25.5" customHeight="1" x14ac:dyDescent="0.25">
      <c r="A61" s="53" t="s">
        <v>21</v>
      </c>
      <c r="B61" s="54"/>
      <c r="C61" s="54"/>
      <c r="D61" s="54"/>
      <c r="E61" s="54"/>
      <c r="F61" s="54"/>
      <c r="G61" s="54"/>
      <c r="H61" s="54"/>
      <c r="I61" s="54"/>
      <c r="J61" s="55"/>
      <c r="K61" s="21"/>
    </row>
    <row r="62" spans="1:12" s="6" customFormat="1" ht="72" customHeight="1" x14ac:dyDescent="0.25">
      <c r="A62" s="8" t="s">
        <v>38</v>
      </c>
      <c r="B62" s="30">
        <v>0</v>
      </c>
      <c r="C62" s="31">
        <v>0</v>
      </c>
      <c r="D62" s="31">
        <v>0</v>
      </c>
      <c r="E62" s="31">
        <v>0</v>
      </c>
      <c r="F62" s="31"/>
      <c r="G62" s="2">
        <v>2035</v>
      </c>
      <c r="H62" s="2">
        <v>0</v>
      </c>
      <c r="I62" s="2">
        <v>0</v>
      </c>
      <c r="J62" s="2">
        <f>I62/G62*100</f>
        <v>0</v>
      </c>
      <c r="K62" s="21"/>
    </row>
    <row r="63" spans="1:12" s="6" customFormat="1" ht="25.5" customHeight="1" x14ac:dyDescent="0.25">
      <c r="A63" s="12" t="s">
        <v>22</v>
      </c>
      <c r="B63" s="3">
        <f>B62</f>
        <v>0</v>
      </c>
      <c r="C63" s="3">
        <f t="shared" ref="C63:E63" si="19">C62</f>
        <v>0</v>
      </c>
      <c r="D63" s="3">
        <f t="shared" si="19"/>
        <v>0</v>
      </c>
      <c r="E63" s="3">
        <f t="shared" si="19"/>
        <v>0</v>
      </c>
      <c r="F63" s="3"/>
      <c r="G63" s="3">
        <f>G62</f>
        <v>2035</v>
      </c>
      <c r="H63" s="3">
        <f t="shared" ref="H63:I63" si="20">H62</f>
        <v>0</v>
      </c>
      <c r="I63" s="3">
        <f t="shared" si="20"/>
        <v>0</v>
      </c>
      <c r="J63" s="3">
        <f>I63/G63*100</f>
        <v>0</v>
      </c>
      <c r="K63" s="38"/>
    </row>
    <row r="64" spans="1:12" s="6" customFormat="1" ht="21.75" customHeight="1" x14ac:dyDescent="0.25">
      <c r="A64" s="53" t="s">
        <v>75</v>
      </c>
      <c r="B64" s="54"/>
      <c r="C64" s="54"/>
      <c r="D64" s="54"/>
      <c r="E64" s="54"/>
      <c r="F64" s="54"/>
      <c r="G64" s="54"/>
      <c r="H64" s="54"/>
      <c r="I64" s="54"/>
      <c r="J64" s="55"/>
      <c r="K64" s="38"/>
    </row>
    <row r="65" spans="1:11" s="6" customFormat="1" ht="50.25" customHeight="1" x14ac:dyDescent="0.25">
      <c r="A65" s="12" t="s">
        <v>77</v>
      </c>
      <c r="B65" s="2">
        <v>0</v>
      </c>
      <c r="C65" s="2">
        <v>0</v>
      </c>
      <c r="D65" s="2">
        <v>0</v>
      </c>
      <c r="E65" s="2">
        <v>0</v>
      </c>
      <c r="F65" s="3"/>
      <c r="G65" s="47">
        <v>415842.3</v>
      </c>
      <c r="H65" s="2">
        <v>0</v>
      </c>
      <c r="I65" s="2">
        <f>H65</f>
        <v>0</v>
      </c>
      <c r="J65" s="2">
        <f>I66*G66/100</f>
        <v>0</v>
      </c>
      <c r="K65" s="38"/>
    </row>
    <row r="66" spans="1:11" s="6" customFormat="1" ht="54.75" customHeight="1" x14ac:dyDescent="0.25">
      <c r="A66" s="12" t="s">
        <v>76</v>
      </c>
      <c r="B66" s="2">
        <v>0</v>
      </c>
      <c r="C66" s="2">
        <v>0</v>
      </c>
      <c r="D66" s="2">
        <v>0</v>
      </c>
      <c r="E66" s="2">
        <v>0</v>
      </c>
      <c r="F66" s="3"/>
      <c r="G66" s="2">
        <v>185000</v>
      </c>
      <c r="H66" s="2">
        <v>8500</v>
      </c>
      <c r="I66" s="2">
        <v>0</v>
      </c>
      <c r="J66" s="2">
        <f>I66/G66*100</f>
        <v>0</v>
      </c>
      <c r="K66" s="38"/>
    </row>
    <row r="67" spans="1:11" s="6" customFormat="1" ht="55.5" customHeight="1" x14ac:dyDescent="0.25">
      <c r="A67" s="12" t="s">
        <v>78</v>
      </c>
      <c r="B67" s="2">
        <v>0</v>
      </c>
      <c r="C67" s="2">
        <v>0</v>
      </c>
      <c r="D67" s="2">
        <v>0</v>
      </c>
      <c r="E67" s="2">
        <v>0</v>
      </c>
      <c r="F67" s="3"/>
      <c r="G67" s="2">
        <v>50100</v>
      </c>
      <c r="H67" s="2">
        <v>7833.82</v>
      </c>
      <c r="I67" s="2">
        <f>H67</f>
        <v>7833.82</v>
      </c>
      <c r="J67" s="2">
        <f>I67/G67*100</f>
        <v>15.636367265469062</v>
      </c>
      <c r="K67" s="38"/>
    </row>
    <row r="68" spans="1:11" s="6" customFormat="1" ht="25.5" customHeight="1" x14ac:dyDescent="0.25">
      <c r="A68" s="12" t="s">
        <v>79</v>
      </c>
      <c r="B68" s="2">
        <v>0</v>
      </c>
      <c r="C68" s="2">
        <v>0</v>
      </c>
      <c r="D68" s="2">
        <v>0</v>
      </c>
      <c r="E68" s="2">
        <v>0</v>
      </c>
      <c r="F68" s="3"/>
      <c r="G68" s="3">
        <f>SUM(G65:G67)</f>
        <v>650942.30000000005</v>
      </c>
      <c r="H68" s="3">
        <f>SUM(H65:H67)</f>
        <v>16333.82</v>
      </c>
      <c r="I68" s="3">
        <f>SUM(I65:I67)</f>
        <v>7833.82</v>
      </c>
      <c r="J68" s="3">
        <f>I68/G68*100</f>
        <v>1.2034584324908675</v>
      </c>
      <c r="K68" s="38"/>
    </row>
    <row r="69" spans="1:11" s="6" customFormat="1" ht="20.25" customHeight="1" x14ac:dyDescent="0.25">
      <c r="A69" s="53" t="s">
        <v>23</v>
      </c>
      <c r="B69" s="54"/>
      <c r="C69" s="54"/>
      <c r="D69" s="54"/>
      <c r="E69" s="54"/>
      <c r="F69" s="54"/>
      <c r="G69" s="54"/>
      <c r="H69" s="54"/>
      <c r="I69" s="54"/>
      <c r="J69" s="55"/>
      <c r="K69" s="21"/>
    </row>
    <row r="70" spans="1:11" s="6" customFormat="1" ht="69" customHeight="1" x14ac:dyDescent="0.25">
      <c r="A70" s="8" t="s">
        <v>51</v>
      </c>
      <c r="B70" s="2">
        <v>16527.400000000001</v>
      </c>
      <c r="C70" s="2">
        <v>0</v>
      </c>
      <c r="D70" s="2">
        <f>C70</f>
        <v>0</v>
      </c>
      <c r="E70" s="2">
        <f t="shared" ref="E70:E72" si="21">D70/B70*100</f>
        <v>0</v>
      </c>
      <c r="F70" s="2"/>
      <c r="G70" s="2">
        <v>0</v>
      </c>
      <c r="H70" s="2">
        <v>0</v>
      </c>
      <c r="I70" s="2">
        <v>0</v>
      </c>
      <c r="J70" s="2">
        <v>0</v>
      </c>
      <c r="K70" s="21"/>
    </row>
    <row r="71" spans="1:11" s="6" customFormat="1" ht="120.75" customHeight="1" x14ac:dyDescent="0.25">
      <c r="A71" s="8" t="s">
        <v>42</v>
      </c>
      <c r="B71" s="2">
        <v>6500</v>
      </c>
      <c r="C71" s="2">
        <v>3350</v>
      </c>
      <c r="D71" s="2">
        <v>3335.31</v>
      </c>
      <c r="E71" s="2">
        <f t="shared" si="21"/>
        <v>51.312461538461541</v>
      </c>
      <c r="F71" s="2"/>
      <c r="G71" s="2">
        <v>0</v>
      </c>
      <c r="H71" s="2">
        <v>0</v>
      </c>
      <c r="I71" s="2">
        <v>0</v>
      </c>
      <c r="J71" s="2">
        <v>0</v>
      </c>
      <c r="K71" s="21"/>
    </row>
    <row r="72" spans="1:11" s="6" customFormat="1" ht="19.5" customHeight="1" x14ac:dyDescent="0.25">
      <c r="A72" s="12" t="s">
        <v>24</v>
      </c>
      <c r="B72" s="3">
        <f>B70+B71</f>
        <v>23027.4</v>
      </c>
      <c r="C72" s="3">
        <f t="shared" ref="C72:D72" si="22">C70+C71</f>
        <v>3350</v>
      </c>
      <c r="D72" s="3">
        <f t="shared" si="22"/>
        <v>3335.31</v>
      </c>
      <c r="E72" s="3">
        <f t="shared" si="21"/>
        <v>14.484092863284609</v>
      </c>
      <c r="F72" s="3"/>
      <c r="G72" s="2">
        <v>0</v>
      </c>
      <c r="H72" s="2">
        <v>0</v>
      </c>
      <c r="I72" s="2">
        <v>0</v>
      </c>
      <c r="J72" s="2">
        <v>0</v>
      </c>
      <c r="K72" s="21"/>
    </row>
    <row r="73" spans="1:11" s="6" customFormat="1" ht="21.75" customHeight="1" x14ac:dyDescent="0.25">
      <c r="A73" s="53" t="s">
        <v>25</v>
      </c>
      <c r="B73" s="54"/>
      <c r="C73" s="54"/>
      <c r="D73" s="54"/>
      <c r="E73" s="54"/>
      <c r="F73" s="54"/>
      <c r="G73" s="54"/>
      <c r="H73" s="54"/>
      <c r="I73" s="54"/>
      <c r="J73" s="55"/>
      <c r="K73" s="21"/>
    </row>
    <row r="74" spans="1:11" s="6" customFormat="1" ht="37.5" customHeight="1" x14ac:dyDescent="0.25">
      <c r="A74" s="28" t="s">
        <v>46</v>
      </c>
      <c r="B74" s="34">
        <v>11746</v>
      </c>
      <c r="C74" s="34">
        <v>2079.5</v>
      </c>
      <c r="D74" s="34">
        <v>2056.8000000000002</v>
      </c>
      <c r="E74" s="34">
        <f t="shared" ref="E74:J74" si="23">E76</f>
        <v>17.510641920653843</v>
      </c>
      <c r="F74" s="34"/>
      <c r="G74" s="34">
        <v>54703</v>
      </c>
      <c r="H74" s="34">
        <v>25865</v>
      </c>
      <c r="I74" s="34">
        <v>25575.82</v>
      </c>
      <c r="J74" s="34">
        <f t="shared" si="23"/>
        <v>46.753962305540831</v>
      </c>
      <c r="K74" s="21"/>
    </row>
    <row r="75" spans="1:11" s="6" customFormat="1" ht="27.75" customHeight="1" x14ac:dyDescent="0.25">
      <c r="A75" s="35" t="s">
        <v>45</v>
      </c>
      <c r="B75" s="16">
        <f>B74</f>
        <v>11746</v>
      </c>
      <c r="C75" s="16">
        <f>C74</f>
        <v>2079.5</v>
      </c>
      <c r="D75" s="34">
        <f>D74</f>
        <v>2056.8000000000002</v>
      </c>
      <c r="E75" s="16">
        <f t="shared" ref="E75:E76" si="24">D75/B75*100</f>
        <v>17.510641920653843</v>
      </c>
      <c r="F75" s="16"/>
      <c r="G75" s="16">
        <f>G74</f>
        <v>54703</v>
      </c>
      <c r="H75" s="16">
        <f>H74</f>
        <v>25865</v>
      </c>
      <c r="I75" s="16">
        <f>I74</f>
        <v>25575.82</v>
      </c>
      <c r="J75" s="16">
        <f t="shared" si="16"/>
        <v>46.753962305540831</v>
      </c>
      <c r="K75" s="40"/>
    </row>
    <row r="76" spans="1:11" s="6" customFormat="1" ht="27" customHeight="1" x14ac:dyDescent="0.25">
      <c r="A76" s="12" t="s">
        <v>26</v>
      </c>
      <c r="B76" s="3">
        <f>B75</f>
        <v>11746</v>
      </c>
      <c r="C76" s="3">
        <f t="shared" ref="C76:D76" si="25">C75</f>
        <v>2079.5</v>
      </c>
      <c r="D76" s="3">
        <f t="shared" si="25"/>
        <v>2056.8000000000002</v>
      </c>
      <c r="E76" s="2">
        <f t="shared" si="24"/>
        <v>17.510641920653843</v>
      </c>
      <c r="F76" s="2"/>
      <c r="G76" s="3">
        <f>G75</f>
        <v>54703</v>
      </c>
      <c r="H76" s="3">
        <f>H75</f>
        <v>25865</v>
      </c>
      <c r="I76" s="3">
        <f t="shared" ref="I76" si="26">I75</f>
        <v>25575.82</v>
      </c>
      <c r="J76" s="2">
        <f t="shared" si="16"/>
        <v>46.753962305540831</v>
      </c>
      <c r="K76" s="39"/>
    </row>
    <row r="77" spans="1:11" s="6" customFormat="1" ht="21.75" customHeight="1" x14ac:dyDescent="0.25">
      <c r="A77" s="53" t="s">
        <v>27</v>
      </c>
      <c r="B77" s="54"/>
      <c r="C77" s="54"/>
      <c r="D77" s="54"/>
      <c r="E77" s="54"/>
      <c r="F77" s="54"/>
      <c r="G77" s="54"/>
      <c r="H77" s="54"/>
      <c r="I77" s="54"/>
      <c r="J77" s="55"/>
      <c r="K77" s="21"/>
    </row>
    <row r="78" spans="1:11" s="6" customFormat="1" ht="56.25" customHeight="1" x14ac:dyDescent="0.25">
      <c r="A78" s="8" t="s">
        <v>43</v>
      </c>
      <c r="B78" s="2">
        <v>11378.7</v>
      </c>
      <c r="C78" s="2">
        <v>5275.7</v>
      </c>
      <c r="D78" s="2">
        <v>5275.7</v>
      </c>
      <c r="E78" s="2">
        <f t="shared" ref="E78" si="27">D78/B78*100</f>
        <v>46.364698955065158</v>
      </c>
      <c r="F78" s="2"/>
      <c r="G78" s="2">
        <v>1100</v>
      </c>
      <c r="H78" s="2">
        <v>49.41</v>
      </c>
      <c r="I78" s="2">
        <f>H78</f>
        <v>49.41</v>
      </c>
      <c r="J78" s="2">
        <f>I78/G78*100</f>
        <v>4.4918181818181813</v>
      </c>
      <c r="K78" s="21"/>
    </row>
    <row r="79" spans="1:11" s="6" customFormat="1" ht="22.5" customHeight="1" x14ac:dyDescent="0.25">
      <c r="A79" s="12" t="s">
        <v>28</v>
      </c>
      <c r="B79" s="3">
        <f>B78</f>
        <v>11378.7</v>
      </c>
      <c r="C79" s="3">
        <f>C78</f>
        <v>5275.7</v>
      </c>
      <c r="D79" s="3">
        <f>D78</f>
        <v>5275.7</v>
      </c>
      <c r="E79" s="3">
        <f>D79/B79*100</f>
        <v>46.364698955065158</v>
      </c>
      <c r="F79" s="3"/>
      <c r="G79" s="3">
        <f>SUM(G78:G78)</f>
        <v>1100</v>
      </c>
      <c r="H79" s="3">
        <f>SUM(H78:H78)</f>
        <v>49.41</v>
      </c>
      <c r="I79" s="3">
        <f>SUM(I78:I78)</f>
        <v>49.41</v>
      </c>
      <c r="J79" s="3">
        <f>I79/G79*100</f>
        <v>4.4918181818181813</v>
      </c>
      <c r="K79" s="38"/>
    </row>
    <row r="80" spans="1:11" s="46" customFormat="1" ht="31.5" customHeight="1" x14ac:dyDescent="0.3">
      <c r="A80" s="36" t="s">
        <v>6</v>
      </c>
      <c r="B80" s="37">
        <f>B79+B76+B72+B63+B60+B57+B45+B41+B30+B20+B12+B9+B25</f>
        <v>299477.52</v>
      </c>
      <c r="C80" s="37">
        <f>C79+C76+C72+C63+C60+C57+C45+C41+C30+C20+C12+C9+C25</f>
        <v>116145.56999999999</v>
      </c>
      <c r="D80" s="37">
        <f>D79+D76+D72+D63+D60+D57+D45+D41+D30+D20+D12+D9+D25</f>
        <v>112746.02</v>
      </c>
      <c r="E80" s="37">
        <f>D80/B80*100</f>
        <v>37.647573680989474</v>
      </c>
      <c r="F80" s="37">
        <f>F79+F76+F72+F63+F60+F57+F45+F41+F30+F20+F12+F9+F25</f>
        <v>0</v>
      </c>
      <c r="G80" s="37">
        <f>G79+G76+G72+G63+G60+G57+G45+G41+G30+G20+G12+G9+G25+G17+G68+G33</f>
        <v>1946222.6400000001</v>
      </c>
      <c r="H80" s="37">
        <f>H79+H76+H72+H63+H60+H57+H45+H41+H30+H20+H12+H9+H25+H17+H68+H33</f>
        <v>164620.65000000002</v>
      </c>
      <c r="I80" s="37">
        <f t="shared" ref="I80" si="28">I79+I76+I72+I63+I60+I57+I45+I41+I30+I20+I12+I9+I25+I17+I68+I33</f>
        <v>153443.97</v>
      </c>
      <c r="J80" s="37">
        <f>I80/G80*100</f>
        <v>7.8841940714449805</v>
      </c>
      <c r="K80" s="45"/>
    </row>
    <row r="81" spans="1:11" s="6" customFormat="1" x14ac:dyDescent="0.25">
      <c r="A81" s="14"/>
      <c r="B81" s="4"/>
      <c r="C81" s="4"/>
      <c r="D81" s="4"/>
      <c r="E81" s="4"/>
      <c r="F81" s="4"/>
      <c r="G81" s="4"/>
      <c r="H81" s="4"/>
      <c r="I81" s="4"/>
      <c r="J81" s="4"/>
      <c r="K81" s="21"/>
    </row>
    <row r="82" spans="1:11" x14ac:dyDescent="0.25">
      <c r="A82" s="14"/>
      <c r="B82" s="5"/>
      <c r="C82" s="5"/>
      <c r="D82" s="5"/>
      <c r="E82" s="5"/>
      <c r="F82" s="5"/>
      <c r="G82" s="4"/>
      <c r="H82" s="4"/>
      <c r="I82" s="4"/>
      <c r="J82" s="4"/>
    </row>
    <row r="83" spans="1:11" x14ac:dyDescent="0.25">
      <c r="A83" s="14"/>
      <c r="B83" s="5"/>
      <c r="C83" s="5"/>
      <c r="D83" s="5"/>
      <c r="E83" s="5"/>
      <c r="F83" s="5"/>
      <c r="G83" s="4"/>
      <c r="H83" s="4"/>
      <c r="I83" s="4"/>
      <c r="J83" s="4"/>
    </row>
    <row r="84" spans="1:11" x14ac:dyDescent="0.25">
      <c r="A84" s="14"/>
      <c r="B84" s="5"/>
      <c r="C84" s="5"/>
      <c r="D84" s="5"/>
      <c r="E84" s="5"/>
      <c r="F84" s="5"/>
      <c r="G84" s="4"/>
      <c r="H84" s="4"/>
      <c r="I84" s="4"/>
      <c r="J84" s="4"/>
    </row>
    <row r="85" spans="1:11" x14ac:dyDescent="0.25">
      <c r="A85" s="14"/>
      <c r="B85" s="5"/>
      <c r="C85" s="5"/>
      <c r="D85" s="5"/>
      <c r="E85" s="5"/>
      <c r="F85" s="5"/>
      <c r="G85" s="4"/>
      <c r="H85" s="4"/>
      <c r="I85" s="4"/>
      <c r="J85" s="4"/>
    </row>
    <row r="86" spans="1:11" x14ac:dyDescent="0.25">
      <c r="A86" s="14"/>
      <c r="B86" s="5"/>
      <c r="C86" s="5"/>
      <c r="D86" s="5"/>
      <c r="E86" s="5"/>
      <c r="F86" s="5"/>
      <c r="G86" s="4"/>
      <c r="H86" s="4"/>
      <c r="I86" s="4"/>
      <c r="J86" s="4"/>
    </row>
    <row r="87" spans="1:11" x14ac:dyDescent="0.25">
      <c r="A87" s="14"/>
      <c r="B87" s="5"/>
      <c r="C87" s="5"/>
      <c r="D87" s="5"/>
      <c r="E87" s="5"/>
      <c r="F87" s="5"/>
      <c r="G87" s="4"/>
      <c r="H87" s="4"/>
      <c r="I87" s="4"/>
      <c r="J87" s="4"/>
    </row>
    <row r="88" spans="1:11" x14ac:dyDescent="0.25">
      <c r="A88" s="14"/>
      <c r="B88" s="5"/>
      <c r="C88" s="5"/>
      <c r="D88" s="5"/>
      <c r="E88" s="5"/>
      <c r="F88" s="5"/>
      <c r="G88" s="4"/>
      <c r="H88" s="4"/>
      <c r="I88" s="4"/>
      <c r="J88" s="4"/>
    </row>
    <row r="89" spans="1:11" x14ac:dyDescent="0.25">
      <c r="A89" s="14"/>
      <c r="B89" s="5"/>
      <c r="C89" s="5"/>
      <c r="D89" s="5"/>
      <c r="E89" s="5"/>
      <c r="F89" s="5"/>
      <c r="G89" s="4"/>
      <c r="H89" s="4"/>
      <c r="I89" s="4"/>
      <c r="J89" s="4"/>
    </row>
    <row r="90" spans="1:11" x14ac:dyDescent="0.25">
      <c r="A90" s="14"/>
      <c r="B90" s="5"/>
      <c r="C90" s="5"/>
      <c r="D90" s="5"/>
      <c r="E90" s="5"/>
      <c r="F90" s="5"/>
      <c r="G90" s="4"/>
      <c r="H90" s="4"/>
      <c r="I90" s="4"/>
      <c r="J90" s="4"/>
    </row>
    <row r="91" spans="1:11" x14ac:dyDescent="0.25">
      <c r="A91" s="14"/>
      <c r="B91" s="5"/>
      <c r="C91" s="5"/>
      <c r="D91" s="5"/>
      <c r="E91" s="5"/>
      <c r="F91" s="5"/>
      <c r="G91" s="4"/>
      <c r="H91" s="4"/>
      <c r="I91" s="4"/>
      <c r="J91" s="4"/>
    </row>
    <row r="92" spans="1:11" x14ac:dyDescent="0.25">
      <c r="A92" s="14"/>
      <c r="B92" s="5"/>
      <c r="C92" s="5"/>
      <c r="D92" s="5"/>
      <c r="E92" s="5"/>
      <c r="F92" s="5"/>
      <c r="G92" s="4"/>
      <c r="H92" s="4"/>
      <c r="I92" s="4"/>
      <c r="J92" s="4"/>
    </row>
    <row r="93" spans="1:11" x14ac:dyDescent="0.25">
      <c r="A93" s="14"/>
      <c r="B93" s="5"/>
      <c r="C93" s="5"/>
      <c r="D93" s="5"/>
      <c r="E93" s="5"/>
      <c r="F93" s="5"/>
      <c r="G93" s="4"/>
      <c r="H93" s="4"/>
      <c r="I93" s="4"/>
      <c r="J93" s="4"/>
    </row>
    <row r="94" spans="1:11" x14ac:dyDescent="0.25">
      <c r="A94" s="14"/>
      <c r="B94" s="5"/>
      <c r="C94" s="5"/>
      <c r="D94" s="5"/>
      <c r="E94" s="5"/>
      <c r="F94" s="5"/>
      <c r="G94" s="4"/>
      <c r="H94" s="4"/>
      <c r="I94" s="4"/>
      <c r="J94" s="4"/>
    </row>
    <row r="95" spans="1:11" x14ac:dyDescent="0.25">
      <c r="A95" s="14"/>
      <c r="B95" s="5"/>
      <c r="C95" s="5"/>
      <c r="D95" s="5"/>
      <c r="E95" s="5"/>
      <c r="F95" s="5"/>
      <c r="G95" s="4"/>
      <c r="H95" s="4"/>
      <c r="I95" s="4"/>
      <c r="J95" s="4"/>
    </row>
    <row r="96" spans="1:11" x14ac:dyDescent="0.25">
      <c r="A96" s="14"/>
      <c r="B96" s="5"/>
      <c r="C96" s="5"/>
      <c r="D96" s="5"/>
      <c r="E96" s="5"/>
      <c r="F96" s="5"/>
      <c r="G96" s="4"/>
      <c r="H96" s="4"/>
      <c r="I96" s="4"/>
      <c r="J96" s="4"/>
    </row>
    <row r="97" spans="1:10" x14ac:dyDescent="0.25">
      <c r="A97" s="14"/>
      <c r="B97" s="5"/>
      <c r="C97" s="5"/>
      <c r="D97" s="5"/>
      <c r="E97" s="5"/>
      <c r="F97" s="5"/>
      <c r="G97" s="4"/>
      <c r="H97" s="4"/>
      <c r="I97" s="4"/>
      <c r="J97" s="4"/>
    </row>
    <row r="98" spans="1:10" x14ac:dyDescent="0.25">
      <c r="A98" s="14"/>
      <c r="B98" s="5"/>
      <c r="C98" s="5"/>
      <c r="D98" s="5"/>
      <c r="E98" s="5"/>
      <c r="F98" s="5"/>
      <c r="G98" s="4"/>
      <c r="H98" s="4"/>
      <c r="I98" s="4"/>
      <c r="J98" s="4"/>
    </row>
    <row r="99" spans="1:10" x14ac:dyDescent="0.25">
      <c r="A99" s="14"/>
      <c r="B99" s="5"/>
      <c r="C99" s="5"/>
      <c r="D99" s="5"/>
      <c r="E99" s="5"/>
      <c r="F99" s="5"/>
      <c r="G99" s="4"/>
      <c r="H99" s="4"/>
      <c r="I99" s="4"/>
      <c r="J99" s="4"/>
    </row>
    <row r="100" spans="1:10" x14ac:dyDescent="0.25">
      <c r="A100" s="14"/>
      <c r="B100" s="5"/>
      <c r="C100" s="5"/>
      <c r="D100" s="5"/>
      <c r="E100" s="5"/>
      <c r="F100" s="5"/>
      <c r="G100" s="4"/>
      <c r="H100" s="4"/>
      <c r="I100" s="4"/>
      <c r="J100" s="4"/>
    </row>
    <row r="101" spans="1:10" x14ac:dyDescent="0.25">
      <c r="A101" s="14"/>
      <c r="B101" s="5"/>
      <c r="C101" s="5"/>
      <c r="D101" s="5"/>
      <c r="E101" s="5"/>
      <c r="F101" s="5"/>
      <c r="G101" s="4"/>
      <c r="H101" s="4"/>
      <c r="I101" s="4"/>
      <c r="J101" s="4"/>
    </row>
    <row r="102" spans="1:10" x14ac:dyDescent="0.25">
      <c r="A102" s="14"/>
      <c r="B102" s="5"/>
      <c r="C102" s="5"/>
      <c r="D102" s="5"/>
      <c r="E102" s="5"/>
      <c r="F102" s="5"/>
      <c r="G102" s="4"/>
      <c r="H102" s="4"/>
      <c r="I102" s="4"/>
      <c r="J102" s="4"/>
    </row>
    <row r="103" spans="1:10" x14ac:dyDescent="0.25">
      <c r="A103" s="14"/>
      <c r="B103" s="5"/>
      <c r="C103" s="5"/>
      <c r="D103" s="5"/>
      <c r="E103" s="5"/>
      <c r="F103" s="5"/>
      <c r="G103" s="4"/>
      <c r="H103" s="4"/>
      <c r="I103" s="4"/>
      <c r="J103" s="4"/>
    </row>
  </sheetData>
  <mergeCells count="21">
    <mergeCell ref="K5:K6"/>
    <mergeCell ref="A42:J42"/>
    <mergeCell ref="A10:J10"/>
    <mergeCell ref="A34:J34"/>
    <mergeCell ref="A18:J18"/>
    <mergeCell ref="A13:J13"/>
    <mergeCell ref="A21:J21"/>
    <mergeCell ref="A26:J26"/>
    <mergeCell ref="A1:J1"/>
    <mergeCell ref="A5:A6"/>
    <mergeCell ref="B5:E5"/>
    <mergeCell ref="G5:J5"/>
    <mergeCell ref="A7:J7"/>
    <mergeCell ref="A64:J64"/>
    <mergeCell ref="A31:J31"/>
    <mergeCell ref="A73:J73"/>
    <mergeCell ref="A77:J77"/>
    <mergeCell ref="A69:J69"/>
    <mergeCell ref="A58:J58"/>
    <mergeCell ref="A61:J61"/>
    <mergeCell ref="A46:J46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СЛАЙД 1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2021-07-21T07:20:45Z</dcterms:modified>
</cp:coreProperties>
</file>