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СЛАЙД 1" sheetId="4" r:id="rId1"/>
    <sheet name="Лист3" sheetId="3" r:id="rId2"/>
  </sheets>
  <definedNames>
    <definedName name="_xlnm.Print_Titles" localSheetId="0">'СЛАЙД 1'!$18:$19</definedName>
    <definedName name="_xlnm.Print_Area" localSheetId="0">'СЛАЙД 1'!$A$1:$K$197</definedName>
  </definedNames>
  <calcPr calcId="162913" refMode="R1C1"/>
</workbook>
</file>

<file path=xl/calcChain.xml><?xml version="1.0" encoding="utf-8"?>
<calcChain xmlns="http://schemas.openxmlformats.org/spreadsheetml/2006/main">
  <c r="D192" i="4" l="1"/>
  <c r="C192" i="4"/>
  <c r="B192" i="4"/>
  <c r="I21" i="4" l="1"/>
  <c r="H107" i="4"/>
  <c r="H21" i="4"/>
  <c r="J62" i="4"/>
  <c r="I108" i="4" l="1"/>
  <c r="H108" i="4"/>
  <c r="G108" i="4"/>
  <c r="I158" i="4" l="1"/>
  <c r="H158" i="4"/>
  <c r="D139" i="4" l="1"/>
  <c r="D23" i="4"/>
  <c r="C11" i="4" l="1"/>
  <c r="I214" i="4"/>
  <c r="H214" i="4"/>
  <c r="G214" i="4"/>
  <c r="I212" i="4"/>
  <c r="H212" i="4"/>
  <c r="G212" i="4"/>
  <c r="I211" i="4"/>
  <c r="H211" i="4"/>
  <c r="G211" i="4"/>
  <c r="I210" i="4"/>
  <c r="H210" i="4"/>
  <c r="G210" i="4"/>
  <c r="H204" i="4"/>
  <c r="G204" i="4"/>
  <c r="C204" i="4"/>
  <c r="D204" i="4"/>
  <c r="B204" i="4"/>
  <c r="I203" i="4"/>
  <c r="H203" i="4"/>
  <c r="G203" i="4"/>
  <c r="C203" i="4"/>
  <c r="D203" i="4"/>
  <c r="B203" i="4"/>
  <c r="H202" i="4"/>
  <c r="G202" i="4"/>
  <c r="C202" i="4"/>
  <c r="D202" i="4"/>
  <c r="B202" i="4"/>
  <c r="H201" i="4"/>
  <c r="G201" i="4"/>
  <c r="C201" i="4"/>
  <c r="D201" i="4"/>
  <c r="B201" i="4"/>
  <c r="H200" i="4"/>
  <c r="G200" i="4"/>
  <c r="C200" i="4"/>
  <c r="D200" i="4"/>
  <c r="H199" i="4"/>
  <c r="G199" i="4"/>
  <c r="C199" i="4"/>
  <c r="D199" i="4"/>
  <c r="B199" i="4"/>
  <c r="I209" i="4"/>
  <c r="H209" i="4"/>
  <c r="G209" i="4"/>
  <c r="I208" i="4"/>
  <c r="H208" i="4"/>
  <c r="G208" i="4"/>
  <c r="I207" i="4"/>
  <c r="H207" i="4"/>
  <c r="G207" i="4"/>
  <c r="H206" i="4"/>
  <c r="G206" i="4"/>
  <c r="J203" i="4"/>
  <c r="K108" i="4"/>
  <c r="B11" i="4"/>
  <c r="G31" i="4"/>
  <c r="C83" i="4"/>
  <c r="D47" i="4"/>
  <c r="J207" i="4" l="1"/>
  <c r="J208" i="4"/>
  <c r="J21" i="4"/>
  <c r="J209" i="4"/>
  <c r="E199" i="4"/>
  <c r="E21" i="4"/>
  <c r="E58" i="4"/>
  <c r="D83" i="4" l="1"/>
  <c r="G156" i="4"/>
  <c r="G205" i="4" s="1"/>
  <c r="J104" i="4"/>
  <c r="C182" i="4"/>
  <c r="C191" i="4" s="1"/>
  <c r="D181" i="4"/>
  <c r="H159" i="4"/>
  <c r="G159" i="4"/>
  <c r="D159" i="4"/>
  <c r="C159" i="4"/>
  <c r="B159" i="4"/>
  <c r="I26" i="4"/>
  <c r="H181" i="4"/>
  <c r="I181" i="4" s="1"/>
  <c r="I204" i="4"/>
  <c r="I100" i="4"/>
  <c r="I93" i="4"/>
  <c r="I98" i="4"/>
  <c r="I90" i="4"/>
  <c r="I73" i="4"/>
  <c r="I70" i="4"/>
  <c r="I199" i="4"/>
  <c r="J199" i="4" s="1"/>
  <c r="I202" i="4"/>
  <c r="I55" i="4"/>
  <c r="J44" i="4"/>
  <c r="J45" i="4"/>
  <c r="J46" i="4"/>
  <c r="I48" i="4"/>
  <c r="J48" i="4" s="1"/>
  <c r="J38" i="4"/>
  <c r="D138" i="4"/>
  <c r="B49" i="4"/>
  <c r="C49" i="4"/>
  <c r="D49" i="4"/>
  <c r="E44" i="4"/>
  <c r="E46" i="4"/>
  <c r="E47" i="4"/>
  <c r="H198" i="4"/>
  <c r="E49" i="4" l="1"/>
  <c r="I198" i="4"/>
  <c r="J61" i="4"/>
  <c r="I201" i="4"/>
  <c r="I31" i="4"/>
  <c r="I206" i="4"/>
  <c r="J206" i="4" s="1"/>
  <c r="J98" i="4"/>
  <c r="I200" i="4"/>
  <c r="J200" i="4" s="1"/>
  <c r="H213" i="4"/>
  <c r="I213" i="4"/>
  <c r="J210" i="4" l="1"/>
  <c r="J201" i="4" l="1"/>
  <c r="J202" i="4"/>
  <c r="J204" i="4"/>
  <c r="J214" i="4"/>
  <c r="G213" i="4"/>
  <c r="J213" i="4" s="1"/>
  <c r="J211" i="4"/>
  <c r="B198" i="4"/>
  <c r="D198" i="4"/>
  <c r="C198" i="4"/>
  <c r="E198" i="4" l="1"/>
  <c r="E202" i="4"/>
  <c r="E201" i="4"/>
  <c r="E204" i="4"/>
  <c r="E203" i="4"/>
  <c r="D13" i="4"/>
  <c r="H39" i="4"/>
  <c r="G39" i="4"/>
  <c r="D67" i="4" l="1"/>
  <c r="C67" i="4"/>
  <c r="B67" i="4"/>
  <c r="I159" i="4"/>
  <c r="H154" i="4"/>
  <c r="C12" i="4" s="1"/>
  <c r="I154" i="4"/>
  <c r="G154" i="4"/>
  <c r="J153" i="4"/>
  <c r="H122" i="4"/>
  <c r="I122" i="4"/>
  <c r="G122" i="4"/>
  <c r="H80" i="4"/>
  <c r="I80" i="4"/>
  <c r="G80" i="4"/>
  <c r="G67" i="4"/>
  <c r="J37" i="4"/>
  <c r="H190" i="4"/>
  <c r="I190" i="4"/>
  <c r="G190" i="4"/>
  <c r="C176" i="4"/>
  <c r="J189" i="4"/>
  <c r="J190" i="4" s="1"/>
  <c r="I130" i="4"/>
  <c r="B6" i="4" l="1"/>
  <c r="D11" i="4"/>
  <c r="B12" i="4"/>
  <c r="D12" i="4" s="1"/>
  <c r="J154" i="4"/>
  <c r="I205" i="4"/>
  <c r="J205" i="4" s="1"/>
  <c r="J39" i="4"/>
  <c r="J105" i="4" l="1"/>
  <c r="B82" i="4"/>
  <c r="B200" i="4" s="1"/>
  <c r="E200" i="4" s="1"/>
  <c r="D87" i="4" l="1"/>
  <c r="C87" i="4"/>
  <c r="C9" i="4" s="1"/>
  <c r="B87" i="4"/>
  <c r="B9" i="4" s="1"/>
  <c r="D9" i="4" l="1"/>
  <c r="J178" i="4"/>
  <c r="J175" i="4"/>
  <c r="J124" i="4"/>
  <c r="J96" i="4"/>
  <c r="J76" i="4"/>
  <c r="J36" i="4"/>
  <c r="J25" i="4"/>
  <c r="J41" i="4" l="1"/>
  <c r="D182" i="4"/>
  <c r="B182" i="4"/>
  <c r="I182" i="4"/>
  <c r="H182" i="4"/>
  <c r="G182" i="4"/>
  <c r="G198" i="4" s="1"/>
  <c r="E85" i="4"/>
  <c r="G215" i="4" l="1"/>
  <c r="J198" i="4"/>
  <c r="I215" i="4"/>
  <c r="J212" i="4"/>
  <c r="D156" i="4"/>
  <c r="B156" i="4"/>
  <c r="E83" i="4"/>
  <c r="E84" i="4"/>
  <c r="J52" i="4"/>
  <c r="H34" i="4"/>
  <c r="I34" i="4"/>
  <c r="G34" i="4"/>
  <c r="B7" i="4" s="1"/>
  <c r="J215" i="4" l="1"/>
  <c r="B205" i="4"/>
  <c r="B215" i="4" s="1"/>
  <c r="B216" i="4" s="1"/>
  <c r="D205" i="4"/>
  <c r="H205" i="4"/>
  <c r="H215" i="4" s="1"/>
  <c r="C156" i="4"/>
  <c r="J34" i="4"/>
  <c r="J159" i="4"/>
  <c r="J156" i="4" s="1"/>
  <c r="E159" i="4"/>
  <c r="E156" i="4" s="1"/>
  <c r="H77" i="4"/>
  <c r="I77" i="4"/>
  <c r="G77" i="4"/>
  <c r="E205" i="4" l="1"/>
  <c r="D215" i="4"/>
  <c r="E215" i="4" s="1"/>
  <c r="C205" i="4"/>
  <c r="C215" i="4" s="1"/>
  <c r="C216" i="4" s="1"/>
  <c r="J77" i="4"/>
  <c r="H186" i="4"/>
  <c r="I186" i="4"/>
  <c r="G186" i="4"/>
  <c r="D216" i="4" l="1"/>
  <c r="H179" i="4"/>
  <c r="I179" i="4"/>
  <c r="G179" i="4"/>
  <c r="J179" i="4" l="1"/>
  <c r="H53" i="4"/>
  <c r="I53" i="4"/>
  <c r="G53" i="4"/>
  <c r="J53" i="4" l="1"/>
  <c r="J58" i="4"/>
  <c r="J60" i="4"/>
  <c r="I173" i="4" l="1"/>
  <c r="H173" i="4"/>
  <c r="G173" i="4"/>
  <c r="J172" i="4"/>
  <c r="I170" i="4"/>
  <c r="H170" i="4"/>
  <c r="G170" i="4"/>
  <c r="J169" i="4"/>
  <c r="J150" i="4"/>
  <c r="J149" i="4"/>
  <c r="J148" i="4"/>
  <c r="J147" i="4"/>
  <c r="J146" i="4"/>
  <c r="H151" i="4"/>
  <c r="I151" i="4"/>
  <c r="G151" i="4"/>
  <c r="J145" i="4"/>
  <c r="I143" i="4"/>
  <c r="H143" i="4"/>
  <c r="G143" i="4"/>
  <c r="J142" i="4"/>
  <c r="I136" i="4"/>
  <c r="H136" i="4"/>
  <c r="G136" i="4"/>
  <c r="J135" i="4"/>
  <c r="I133" i="4"/>
  <c r="H133" i="4"/>
  <c r="G133" i="4"/>
  <c r="J132" i="4"/>
  <c r="J129" i="4"/>
  <c r="J128" i="4"/>
  <c r="J127" i="4"/>
  <c r="H130" i="4"/>
  <c r="G130" i="4"/>
  <c r="E130" i="4"/>
  <c r="D130" i="4"/>
  <c r="C130" i="4"/>
  <c r="B130" i="4"/>
  <c r="G119" i="4"/>
  <c r="I119" i="4"/>
  <c r="H119" i="4"/>
  <c r="J118" i="4"/>
  <c r="I116" i="4"/>
  <c r="H116" i="4"/>
  <c r="G116" i="4"/>
  <c r="J115" i="4"/>
  <c r="I74" i="4"/>
  <c r="H74" i="4"/>
  <c r="G74" i="4"/>
  <c r="J73" i="4"/>
  <c r="H71" i="4"/>
  <c r="I71" i="4"/>
  <c r="G71" i="4"/>
  <c r="J70" i="4"/>
  <c r="J69" i="4"/>
  <c r="D71" i="4"/>
  <c r="C71" i="4"/>
  <c r="B71" i="4"/>
  <c r="H87" i="4"/>
  <c r="I87" i="4"/>
  <c r="G87" i="4"/>
  <c r="I56" i="4"/>
  <c r="H56" i="4"/>
  <c r="G56" i="4"/>
  <c r="J55" i="4"/>
  <c r="J173" i="4" l="1"/>
  <c r="J130" i="4"/>
  <c r="J170" i="4"/>
  <c r="J151" i="4"/>
  <c r="J71" i="4"/>
  <c r="J143" i="4"/>
  <c r="J136" i="4"/>
  <c r="J133" i="4"/>
  <c r="J119" i="4"/>
  <c r="J116" i="4"/>
  <c r="J74" i="4"/>
  <c r="J56" i="4"/>
  <c r="D176" i="4" l="1"/>
  <c r="C125" i="4" l="1"/>
  <c r="D125" i="4"/>
  <c r="E125" i="4"/>
  <c r="B125" i="4"/>
  <c r="J111" i="4"/>
  <c r="H113" i="4"/>
  <c r="I113" i="4"/>
  <c r="G113" i="4"/>
  <c r="E82" i="4"/>
  <c r="E87" i="4" l="1"/>
  <c r="J51" i="4"/>
  <c r="I67" i="4" l="1"/>
  <c r="J30" i="4" l="1"/>
  <c r="C186" i="4" l="1"/>
  <c r="D186" i="4"/>
  <c r="B186" i="4"/>
  <c r="B176" i="4"/>
  <c r="E175" i="4"/>
  <c r="E176" i="4" l="1"/>
  <c r="E139" i="4"/>
  <c r="C140" i="4"/>
  <c r="D140" i="4"/>
  <c r="D191" i="4" s="1"/>
  <c r="B140" i="4"/>
  <c r="G125" i="4"/>
  <c r="B10" i="4" s="1"/>
  <c r="I125" i="4"/>
  <c r="H125" i="4"/>
  <c r="C10" i="4" s="1"/>
  <c r="B191" i="4" l="1"/>
  <c r="B8" i="4"/>
  <c r="C8" i="4"/>
  <c r="D10" i="4"/>
  <c r="J125" i="4"/>
  <c r="E140" i="4"/>
  <c r="J110" i="4"/>
  <c r="D8" i="4" l="1"/>
  <c r="J112" i="4"/>
  <c r="J113" i="4" l="1"/>
  <c r="H31" i="4"/>
  <c r="C7" i="4" l="1"/>
  <c r="J31" i="4"/>
  <c r="D7" i="4" l="1"/>
  <c r="J102" i="4"/>
  <c r="J101" i="4" l="1"/>
  <c r="H67" i="4" l="1"/>
  <c r="I176" i="4"/>
  <c r="E138" i="4"/>
  <c r="J100" i="4"/>
  <c r="J63" i="4"/>
  <c r="J64" i="4"/>
  <c r="J65" i="4"/>
  <c r="I191" i="4" l="1"/>
  <c r="C6" i="4"/>
  <c r="D6" i="4" s="1"/>
  <c r="J67" i="4"/>
  <c r="J26" i="4" l="1"/>
  <c r="I165" i="4" l="1"/>
  <c r="E60" i="4"/>
  <c r="E61" i="4"/>
  <c r="E62" i="4"/>
  <c r="J167" i="4"/>
  <c r="J163" i="4"/>
  <c r="J164" i="4"/>
  <c r="J158" i="4"/>
  <c r="J161" i="4"/>
  <c r="E158" i="4"/>
  <c r="J99" i="4"/>
  <c r="J93" i="4"/>
  <c r="J94" i="4"/>
  <c r="J97" i="4"/>
  <c r="J92" i="4"/>
  <c r="J33" i="4"/>
  <c r="J29" i="4"/>
  <c r="E23" i="4"/>
  <c r="H165" i="4" l="1"/>
  <c r="G165" i="4"/>
  <c r="J165" i="4" l="1"/>
  <c r="J108" i="4"/>
  <c r="H176" i="4"/>
  <c r="H191" i="4" s="1"/>
  <c r="G176" i="4"/>
  <c r="E191" i="4"/>
  <c r="C4" i="4" l="1"/>
  <c r="C14" i="4"/>
  <c r="G191" i="4"/>
  <c r="B14" i="4"/>
  <c r="J176" i="4"/>
  <c r="J184" i="4" s="1"/>
  <c r="E67" i="4"/>
  <c r="B4" i="4" l="1"/>
  <c r="J191" i="4"/>
  <c r="D14" i="4"/>
  <c r="J186" i="4"/>
  <c r="J185" i="4"/>
  <c r="D4" i="4" l="1"/>
</calcChain>
</file>

<file path=xl/sharedStrings.xml><?xml version="1.0" encoding="utf-8"?>
<sst xmlns="http://schemas.openxmlformats.org/spreadsheetml/2006/main" count="230" uniqueCount="193">
  <si>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</si>
  <si>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</si>
  <si>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</si>
  <si>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</si>
  <si>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КП "Дирекція з капітального будівництва та реконструкції "Київбудреконструція"</t>
  </si>
  <si>
    <t>РС СКП "Спецкомбінат ПКПО"</t>
  </si>
  <si>
    <t>Разом по КФК</t>
  </si>
  <si>
    <t>ПрАТ "Київспецтранс"</t>
  </si>
  <si>
    <t xml:space="preserve">240601 - Охорона та раціональне використання природних ресурсів </t>
  </si>
  <si>
    <t xml:space="preserve">240602 - Утилізація  відходів </t>
  </si>
  <si>
    <t xml:space="preserve">Планові асигнування (з урахуванням змін), 
тис. грн </t>
  </si>
  <si>
    <t>ЗАГАЛЬНИЙ ОБСЯГ</t>
  </si>
  <si>
    <t>240604 - Інша діяльність у сфері охорони навколишнього природного середовища</t>
  </si>
  <si>
    <t xml:space="preserve">КП "Київкомунсервіс" </t>
  </si>
  <si>
    <t>Департамент житлово-комунальної інфраструктури ВО КМР (КМДА)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</si>
  <si>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</si>
  <si>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</si>
  <si>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</si>
  <si>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</si>
  <si>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</si>
  <si>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</si>
  <si>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</si>
  <si>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1216015 - Забезпечення надійної та безперебійної експлуатації ліфтів</t>
  </si>
  <si>
    <t>Разом по КПКВК 1216014</t>
  </si>
  <si>
    <t>Разом по КПКВК 1216015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</si>
  <si>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</si>
  <si>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</si>
  <si>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</si>
  <si>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</si>
  <si>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</si>
  <si>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</si>
  <si>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</si>
  <si>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</si>
  <si>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</si>
  <si>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</si>
  <si>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</si>
  <si>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</si>
  <si>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</si>
  <si>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</si>
  <si>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t>1219770 - Інші субвенції з місцевого бюджету</t>
  </si>
  <si>
    <t>Разом по КПКВК 1219770</t>
  </si>
  <si>
    <t>Ходосівська сільська рада Києво-Святошинського району Київської області</t>
  </si>
  <si>
    <t>1216016 - Впровадження засобів обліку витрат та регулювання споживання води т а теплової енергії</t>
  </si>
  <si>
    <t>1216040 - Заходи, пов'язані з поліпшенням питної води</t>
  </si>
  <si>
    <t>Разом по КПКВК 1216040</t>
  </si>
  <si>
    <t>Разом по КПКВК 1216050</t>
  </si>
  <si>
    <t>1216050 -  Попередження аварій та запобігання техногенним катастрофам у житлово-комунальному господарстві та на інших аварійних об’єктах комунальної власності</t>
  </si>
  <si>
    <t>Разом по КПКВК 1216016</t>
  </si>
  <si>
    <t>Разом по КПКВК 1217323</t>
  </si>
  <si>
    <t>1217323 - Будівництво установ та закладів соціальної сфери</t>
  </si>
  <si>
    <t>Разом по КПКВК 1217340</t>
  </si>
  <si>
    <t>1217340 - Проектування, реставрація та охорона пам'яток архітектури</t>
  </si>
  <si>
    <t>Разом по КПКВК 1217361</t>
  </si>
  <si>
    <t>1217361 -  Співфінансування інвестиційних проектів, що реалізуються за рахунок коштів державного фонду регіонального розвитку</t>
  </si>
  <si>
    <t>1217441 - Утримання та розвиток мостів/шляхопроводів</t>
  </si>
  <si>
    <t>Разом по КПКВК 1217441</t>
  </si>
  <si>
    <t>Разом по КПКВК 1217442</t>
  </si>
  <si>
    <t>1217442 -  Утримання та розвиток інших об'єктів транспортної інфраструктури</t>
  </si>
  <si>
    <t>Разом по КПКВК 1217670</t>
  </si>
  <si>
    <t>1217670 -   Внески до статутного капіталу суб’єктів господарювання</t>
  </si>
  <si>
    <t>1217691 -   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</si>
  <si>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Разом по КПКВК 1217691</t>
  </si>
  <si>
    <t>Разом по КПКВК 1218110</t>
  </si>
  <si>
    <t>1218110 -   Заходи із запобігання та ліквідації надзвичайних ситуацій та наслідків стихійного лиха</t>
  </si>
  <si>
    <t>Разом по КПКВК 1218311</t>
  </si>
  <si>
    <t>1218311 -   Охорона та раціональне використання природних ресурсів</t>
  </si>
  <si>
    <t>1218340  - Природоохоронні заходи за рахунок цільових фондів</t>
  </si>
  <si>
    <t>Разом по КПКВК 1218340</t>
  </si>
  <si>
    <t>Підгірцівська сільська рада Києво-Святошинського району Київської області</t>
  </si>
  <si>
    <t>Разом по КПКВК 1216072</t>
  </si>
  <si>
    <t>1216072 -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</si>
  <si>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</si>
  <si>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</si>
  <si>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</si>
  <si>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</si>
  <si>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t>Забезпечення вивезення твердих побутових відходів (відшкодування збитків, що виникли у зв'язку з підвищенням тарифів перевізникам)</t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</si>
  <si>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</si>
  <si>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та РЕКОНСТРУКЦІЯ ЛІФТІВ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</si>
  <si>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 xml:space="preserve">Капітальний ремонт ліфтів на умовах співфінансування 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</si>
  <si>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</si>
  <si>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</si>
  <si>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</si>
  <si>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колумбаріюта капітальний ремонт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</si>
  <si>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кладовищта капітальний ремонт</t>
    </r>
  </si>
  <si>
    <r>
      <t xml:space="preserve">ПрАТ "Київспецтранс"
</t>
    </r>
    <r>
      <rPr>
        <i/>
        <sz val="13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</si>
  <si>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КАПІТАЛЬНИЙ РЕМОНТ КОМПЛЕКСУ ПІДПІРНИХ СТІНОК ТА СХОДОВИХ МАРШІВ НА ВУЛИЦІ ХРЕЩАТИК, 25</t>
    </r>
  </si>
  <si>
    <r>
      <t xml:space="preserve">КП "Київжитлоспецексплуатація"
</t>
    </r>
    <r>
      <rPr>
        <i/>
        <sz val="13"/>
        <color indexed="8"/>
        <rFont val="Times New Roman"/>
        <family val="1"/>
        <charset val="204"/>
      </rPr>
      <t>КОМПЛЕКСНИЙ РЕМОНТ ПРИБУДИНКОВОЇ ТЕРИТОРIЇ ЗА АДРЕСОЮ: ПРОСП. ПАВЛА ТИЧИНИ, 28-Б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</si>
  <si>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</si>
  <si>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</si>
  <si>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</si>
  <si>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субвенція з державного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  </r>
  </si>
  <si>
    <t>Поховання одиноких та громадян, осіб без певного місця проживання</t>
  </si>
  <si>
    <t>Ліквідація РБУ</t>
  </si>
  <si>
    <r>
      <t xml:space="preserve">КК "КП АТП -2737"
</t>
    </r>
    <r>
      <rPr>
        <i/>
        <sz val="13"/>
        <rFont val="Times New Roman"/>
        <family val="1"/>
        <charset val="204"/>
      </rPr>
      <t>ліквідація підприємства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</si>
  <si>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Капітальний ремонт центрів комунального сервісу (погашення заборгованості за 2017 рік)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</si>
  <si>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</si>
  <si>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</si>
  <si>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</si>
  <si>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ПАТ "Киїівгаз"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</si>
  <si>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</si>
  <si>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</si>
  <si>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</si>
  <si>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</si>
  <si>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</si>
  <si>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</si>
  <si>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</si>
  <si>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</si>
  <si>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Поповнення статутного капіталу КП "Київтеплоенерго"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</si>
  <si>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малогабаритної техніки для ЖЕО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</si>
  <si>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Придбання мпредметів довгострокового користування</t>
    </r>
  </si>
  <si>
    <r>
      <t xml:space="preserve">КП "Київжитлоспецексплуатація"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</si>
  <si>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</si>
  <si>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Придбання контейнерів для сміття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</si>
  <si>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Придбання обладнання для бюветних комплексів і фонтанів</t>
    </r>
  </si>
  <si>
    <r>
      <t xml:space="preserve">ПАТ "Київспецтранс"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</si>
  <si>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</si>
  <si>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r>
      <t xml:space="preserve">КП "Київкомунсервіс"
</t>
    </r>
    <r>
      <rPr>
        <i/>
        <sz val="13"/>
        <rFont val="Times New Roman"/>
        <family val="1"/>
        <charset val="204"/>
      </rPr>
      <t>придбання контейнерів за рахунок природоохоронного фонду</t>
    </r>
  </si>
  <si>
    <t>Разом по КПКВК 1218861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</si>
  <si>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Придбання спецтехніки для КП</t>
    </r>
  </si>
  <si>
    <t>Реалізація громадського проекту №1150 "Куй пластик, не відходячи від каси"</t>
  </si>
  <si>
    <r>
      <t xml:space="preserve">КП "Інженерний центр"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</si>
  <si>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будівництва шляхово-транспортних споруд м.Києва"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</si>
  <si>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"Київбудреконструкція"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</si>
  <si>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1219770 - Інші субвенції</t>
  </si>
  <si>
    <r>
      <t xml:space="preserve">КП " Київтеплоенерго"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</si>
  <si>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субвенції Підгірцівській сільській раді та Ходосовській сільській раді</t>
    </r>
  </si>
  <si>
    <t>1216013 -Забезпечення діяльності водопровідно-каналізаційного господарства</t>
  </si>
  <si>
    <t>1216083 -  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</si>
  <si>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Разом по КПКВК 1216083</t>
  </si>
  <si>
    <t>1217670 - Внески до статутного капіталу суб’єктів господарювання</t>
  </si>
  <si>
    <r>
      <t xml:space="preserve">КП "Київтеплоенерго"                                                 </t>
    </r>
    <r>
      <rPr>
        <i/>
        <sz val="13"/>
        <color indexed="8"/>
        <rFont val="Times New Roman"/>
        <family val="1"/>
        <charset val="204"/>
      </rPr>
      <t>Внески до статутного капіталу суб’єктів господарювання</t>
    </r>
  </si>
  <si>
    <t>Утилізація шкідливих відході</t>
  </si>
  <si>
    <t xml:space="preserve">КП "Київкомунсервіс"                                                </t>
  </si>
  <si>
    <t>РЕАЛІЗАЦІЯ ГРОМАДЬКОГО ПРОЕКТУ №548 "Приймання ліків/використання медичних інструментів для утилізації"</t>
  </si>
  <si>
    <r>
      <t xml:space="preserve">Департамент житлово-комунальної інфраструктури ВО КМР (КМДА)          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Розробка наукових робіт         </t>
    </r>
    <r>
      <rPr>
        <sz val="13"/>
        <color indexed="8"/>
        <rFont val="Times New Roman"/>
        <family val="1"/>
        <charset val="204"/>
      </rPr>
      <t xml:space="preserve">                                                  
</t>
    </r>
  </si>
  <si>
    <r>
      <t xml:space="preserve">ПАТ "АК "Київводоканал"   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ПРОВЕДЕННЯ ЕКСПЕРИМЕНТУ З "ВПРОВАДЖЕННЯ СИСТЕМИ ЗАХИСТУ ВІД КОРОДУВАННЯ ТРУБОПРОВОДІВ У ВОДОПРОВІДНИХ МЕРЕЖАХ ЖИТЛОВОГО МАСИВУ ОБОЛОНЬ У ОБОЛОНСЬКОМУ РАЙОНІ М. КИЄВА" </t>
    </r>
  </si>
  <si>
    <r>
      <t xml:space="preserve">КП "Київжитлоспецексплуатація"                     </t>
    </r>
    <r>
      <rPr>
        <i/>
        <sz val="11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</si>
  <si>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ПрАТ "Київспецтранс"                                             </t>
    </r>
    <r>
      <rPr>
        <i/>
        <sz val="11"/>
        <color indexed="8"/>
        <rFont val="Times New Roman"/>
        <family val="1"/>
        <charset val="204"/>
      </rPr>
      <t xml:space="preserve">КАПІТАЛЬНИЙ РЕМОНТ АВТОДОРОГИ ВІД С. ХОДОСІВКА ДО ПОЛІГОНУ ТВЕРДИХ ПОБУТОВИХ ВІДХОДІВ №5 В С. ПІДГІРЦІ </t>
    </r>
    <r>
      <rPr>
        <sz val="13"/>
        <color indexed="8"/>
        <rFont val="Times New Roman"/>
        <family val="1"/>
        <charset val="204"/>
      </rPr>
      <t xml:space="preserve">
</t>
    </r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</si>
  <si>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</si>
  <si>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</si>
  <si>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t>Громадський проект №495 "Smart REX – Розумний факультет"</t>
  </si>
  <si>
    <t>Напрям використання коштів</t>
  </si>
  <si>
    <t>% виконання плану</t>
  </si>
  <si>
    <t> у тому числі:</t>
  </si>
  <si>
    <t xml:space="preserve">благоустрій об'єктів галузі комунального господарства </t>
  </si>
  <si>
    <t xml:space="preserve">експлуатація та технічне забезпечення об’єктів житлово-комунального господарства </t>
  </si>
  <si>
    <t xml:space="preserve">заходи з енергозбереження </t>
  </si>
  <si>
    <t>поховання пільгових категорій населення</t>
  </si>
  <si>
    <t>капітальні вкладення (реалізація об'єктів Програми соціального і економічного розвитку м. Києва)</t>
  </si>
  <si>
    <t>утримання апарату управління</t>
  </si>
  <si>
    <t xml:space="preserve">внески до статутного фонду </t>
  </si>
  <si>
    <t xml:space="preserve">КП «Київтеплоенерго» </t>
  </si>
  <si>
    <t>інші видатки</t>
  </si>
  <si>
    <t xml:space="preserve">КП "Київжитлоспецексплуатація" </t>
  </si>
  <si>
    <t>ВСЬОГО:</t>
  </si>
  <si>
    <t>КП " Київтеплоенерго"</t>
  </si>
  <si>
    <t xml:space="preserve">ПАТ "АК "Київводоканал"           </t>
  </si>
  <si>
    <t>Державний історико-меморіальний Лук'янівський заповідник</t>
  </si>
  <si>
    <t>КП "Водно-інформаційний центр"</t>
  </si>
  <si>
    <t>КП " Спеціалізоване управління произсувних підземних робіт"</t>
  </si>
  <si>
    <t>РС СКП "Київський крематорій"</t>
  </si>
  <si>
    <t>СВКП "Київводфонд"</t>
  </si>
  <si>
    <t>ПАТ "Киїівгаз"</t>
  </si>
  <si>
    <t>КП "Дирекція будівництва шляхово-транспортних споруд м.Києва"</t>
  </si>
  <si>
    <t xml:space="preserve">1218861  - Надання бюджетних позичок суб'єктам господарювання </t>
  </si>
  <si>
    <t>Профінансовано станом на 31.01.2020  
тис. грн</t>
  </si>
  <si>
    <t>Фактично 
освоено коштів
станом на 
31.01.2020
тис.грн.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</si>
  <si>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</si>
  <si>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</si>
  <si>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</si>
  <si>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</si>
  <si>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</si>
  <si>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rPr>
        <u/>
        <sz val="13"/>
        <color indexed="8"/>
        <rFont val="Times New Roman"/>
        <family val="1"/>
        <charset val="204"/>
      </rPr>
      <t>Нерозподілені кошти на рахунку ДЖКІ:</t>
    </r>
    <r>
      <rPr>
        <sz val="13"/>
        <color indexed="8"/>
        <rFont val="Times New Roman"/>
        <family val="1"/>
        <charset val="204"/>
      </rPr>
      <t xml:space="preserve">
</t>
    </r>
    <r>
      <rPr>
        <i/>
        <sz val="13"/>
        <color indexed="8"/>
        <rFont val="Times New Roman"/>
        <family val="1"/>
        <charset val="204"/>
      </rPr>
      <t>КП ДБШТ - 94000,0 тис. грн (Південно-Західний колектор - 50000,0 тис. грн, Ново-Дарницький - 44000,0 тис.грн)
ПрАТ Київспецтранс - 11627,68 тис. грн. - дамби мулових полів</t>
    </r>
  </si>
  <si>
    <r>
      <t xml:space="preserve">КП з питань будівництва житлових будинків "Житлоінвестбуд-УКБ"                                                 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</si>
  <si>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КП з питань будівництва житлових будинків "Житлоінвестбуд-УКБ"</t>
  </si>
  <si>
    <t>КП  з утримання та експлуатацІї житлового фонду спеціального призначення  "Спецжитлофонд"</t>
  </si>
  <si>
    <r>
      <t xml:space="preserve">КП "Київжитлоспецексплуатація"                                           
</t>
    </r>
    <r>
      <rPr>
        <i/>
        <sz val="11"/>
        <color indexed="8"/>
        <rFont val="Times New Roman"/>
        <family val="1"/>
        <charset val="204"/>
      </rPr>
      <t>КАПРЕМОНТ ОБ'ЄКТІВ ЖИТЛОВОГО ФОНДУ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</si>
  <si>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</si>
  <si>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</si>
  <si>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Примітка</t>
  </si>
  <si>
    <t>* За рахунок економії коштів подано про позиції щодо перерозподілу видатків загального фонду в межах загального обсягу у сумі 930,0 тис. грн. на поховання померлих від COVID-19</t>
  </si>
  <si>
    <t>* У зв'язку з передачею громадських вбиралень на баланс КП УЗН подано пропозиції щодо перерозподілу видатків загального фонду на РДА у сумі 1360,4 тис. грн.
** У зв’язку з тривалим процесом передачі електричних мереж та перенесенням строків їх обслуговування подано пропозиції щодо зменшення видатків щагального фонду у сумі 60000,0 тис. грн.</t>
  </si>
  <si>
    <t>у розрізі одержувачів бюджетних коштів:</t>
  </si>
  <si>
    <t>у розрізі кодів програмної класифікації видатків:</t>
  </si>
  <si>
    <t>БЛАГОУСТРІЙ  ПРИБУДИНКОВОЇ  ТЕРИТОРІЇ Проспект Тичини Павла, 16/2</t>
  </si>
  <si>
    <t>КАПІТАЛЬНИЙ РЕМОНТ ФАСАДІВ ЖБ Проспект Тичини Павла, 6</t>
  </si>
  <si>
    <t>Загальний обсяг видатків з бюджету м. Києва</t>
  </si>
  <si>
    <t>План на 2020 рік, тис. грн.</t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</si>
  <si>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30.11.2020</t>
  </si>
  <si>
    <t>Профінансовано станом на 30.11.2020  
тис. грн</t>
  </si>
  <si>
    <t>Фактично 
освоено коштів
станом на 
30.11.2020
тис.грн.</t>
  </si>
  <si>
    <t>Профінансовано станом на 30.11.2020, тис. грн.</t>
  </si>
  <si>
    <t>1210160 - Кервництво і управління у сфері житлово-комунальної інфраструктури у місті Києві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</si>
</sst>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21CB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" fontId="10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0" fontId="7" fillId="0" borderId="0" xfId="0" applyFont="1" applyFill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4" fillId="0" borderId="4" xfId="0" applyFont="1" applyFill="1" applyBorder="1" applyAlignment="1">
      <alignment vertical="center" wrapText="1"/>
    </xf>
    <xf numFmtId="4" fontId="9" fillId="0" borderId="0" xfId="0" applyNumberFormat="1" applyFont="1" applyFill="1" applyBorder="1"/>
    <xf numFmtId="4" fontId="1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" fontId="1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10" borderId="0" xfId="0" applyFont="1" applyFill="1"/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8" fillId="0" borderId="0" xfId="0" applyFont="1" applyAlignment="1">
      <alignment horizontal="center" wrapText="1"/>
    </xf>
    <xf numFmtId="4" fontId="18" fillId="10" borderId="0" xfId="0" applyNumberFormat="1" applyFont="1" applyFill="1" applyAlignment="1">
      <alignment horizontal="center" wrapText="1"/>
    </xf>
    <xf numFmtId="0" fontId="18" fillId="10" borderId="0" xfId="0" applyFont="1" applyFill="1" applyAlignment="1">
      <alignment horizontal="center" wrapText="1"/>
    </xf>
    <xf numFmtId="4" fontId="19" fillId="10" borderId="0" xfId="0" applyNumberFormat="1" applyFont="1" applyFill="1" applyAlignment="1">
      <alignment horizontal="center" wrapText="1"/>
    </xf>
    <xf numFmtId="0" fontId="19" fillId="10" borderId="0" xfId="0" applyFont="1" applyFill="1" applyAlignment="1">
      <alignment horizontal="center" wrapText="1"/>
    </xf>
    <xf numFmtId="0" fontId="20" fillId="10" borderId="0" xfId="0" applyFont="1" applyFill="1" applyAlignment="1">
      <alignment horizontal="center" wrapText="1"/>
    </xf>
    <xf numFmtId="4" fontId="21" fillId="10" borderId="0" xfId="0" applyNumberFormat="1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1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wrapText="1"/>
    </xf>
    <xf numFmtId="4" fontId="20" fillId="0" borderId="1" xfId="0" applyNumberFormat="1" applyFont="1" applyFill="1" applyBorder="1"/>
    <xf numFmtId="0" fontId="20" fillId="3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0" fillId="0" borderId="0" xfId="0" applyFont="1" applyFill="1"/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2"/>
  <sheetViews>
    <sheetView tabSelected="1" view="pageBreakPreview" zoomScale="85" zoomScaleNormal="85" zoomScaleSheetLayoutView="85" zoomScalePageLayoutView="62" workbookViewId="0">
      <selection activeCell="D193" sqref="D193"/>
    </sheetView>
  </sheetViews>
  <sheetFormatPr defaultRowHeight="16.5" x14ac:dyDescent="0.25"/>
  <cols>
    <col min="1" max="1" width="62.5703125" style="43" customWidth="1"/>
    <col min="2" max="2" width="18.7109375" style="6" customWidth="1"/>
    <col min="3" max="3" width="22.28515625" style="6" customWidth="1"/>
    <col min="4" max="4" width="19.85546875" style="6" customWidth="1"/>
    <col min="5" max="5" width="14.85546875" style="6" customWidth="1"/>
    <col min="6" max="6" width="0.5703125" style="6" customWidth="1"/>
    <col min="7" max="7" width="18.7109375" style="57" customWidth="1"/>
    <col min="8" max="8" width="19.85546875" style="57" customWidth="1"/>
    <col min="9" max="9" width="20.7109375" style="57" customWidth="1"/>
    <col min="10" max="10" width="14" style="57" customWidth="1"/>
    <col min="11" max="11" width="40.5703125" style="60" hidden="1" customWidth="1"/>
    <col min="12" max="12" width="13.7109375" style="6" bestFit="1" customWidth="1"/>
    <col min="13" max="22" width="9.140625" style="6"/>
    <col min="23" max="16384" width="9.140625" style="1"/>
  </cols>
  <sheetData>
    <row r="1" spans="1:10" ht="84" customHeight="1" x14ac:dyDescent="0.3">
      <c r="A1" s="106" t="s">
        <v>188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9.25" customHeight="1" x14ac:dyDescent="0.3">
      <c r="A2" s="48"/>
      <c r="B2" s="86"/>
      <c r="C2" s="86"/>
      <c r="D2" s="86"/>
      <c r="E2" s="86"/>
      <c r="F2" s="48"/>
      <c r="G2" s="91"/>
      <c r="H2" s="92"/>
      <c r="I2" s="92"/>
      <c r="J2" s="48"/>
    </row>
    <row r="3" spans="1:10" ht="81" hidden="1" customHeight="1" x14ac:dyDescent="0.25">
      <c r="A3" s="80" t="s">
        <v>141</v>
      </c>
      <c r="B3" s="81" t="s">
        <v>187</v>
      </c>
      <c r="C3" s="88" t="s">
        <v>191</v>
      </c>
      <c r="D3" s="88" t="s">
        <v>142</v>
      </c>
      <c r="E3" s="4"/>
      <c r="F3" s="4"/>
      <c r="G3" s="4"/>
      <c r="H3" s="4"/>
      <c r="I3" s="4"/>
      <c r="J3" s="4"/>
    </row>
    <row r="4" spans="1:10" ht="30.75" hidden="1" customHeight="1" x14ac:dyDescent="0.25">
      <c r="A4" s="82" t="s">
        <v>186</v>
      </c>
      <c r="B4" s="83">
        <f>(B191+G191)</f>
        <v>2667509.4600000004</v>
      </c>
      <c r="C4" s="83">
        <f>(C191+H191)</f>
        <v>1306237.3506199999</v>
      </c>
      <c r="D4" s="84">
        <f>C4/B4*100</f>
        <v>48.96842430017098</v>
      </c>
      <c r="E4" s="4"/>
      <c r="F4" s="4"/>
      <c r="G4" s="4"/>
      <c r="H4" s="4"/>
      <c r="I4" s="4"/>
      <c r="J4" s="4"/>
    </row>
    <row r="5" spans="1:10" ht="20.25" hidden="1" x14ac:dyDescent="0.25">
      <c r="A5" s="114" t="s">
        <v>143</v>
      </c>
      <c r="B5" s="114"/>
      <c r="C5" s="114"/>
      <c r="D5" s="114"/>
      <c r="E5" s="4"/>
      <c r="F5" s="4"/>
      <c r="G5" s="4"/>
      <c r="H5" s="4"/>
      <c r="I5" s="4"/>
      <c r="J5" s="4"/>
    </row>
    <row r="6" spans="1:10" ht="40.5" hidden="1" x14ac:dyDescent="0.25">
      <c r="A6" s="82" t="s">
        <v>144</v>
      </c>
      <c r="B6" s="83">
        <f>(B67+G67)</f>
        <v>317284.39</v>
      </c>
      <c r="C6" s="83">
        <f>(C67+H67)</f>
        <v>195587.18</v>
      </c>
      <c r="D6" s="84">
        <f t="shared" ref="D6:D14" si="0">C6/B6*100</f>
        <v>61.644123116173468</v>
      </c>
      <c r="E6" s="4"/>
      <c r="F6" s="4"/>
      <c r="G6" s="4"/>
      <c r="H6" s="4"/>
      <c r="I6" s="4"/>
      <c r="J6" s="4"/>
    </row>
    <row r="7" spans="1:10" ht="40.5" hidden="1" x14ac:dyDescent="0.25">
      <c r="A7" s="85" t="s">
        <v>145</v>
      </c>
      <c r="B7" s="83">
        <f>(G31+G34)</f>
        <v>427884.99</v>
      </c>
      <c r="C7" s="83">
        <f>(H31+H34+H53)</f>
        <v>290328.38</v>
      </c>
      <c r="D7" s="84">
        <f t="shared" si="0"/>
        <v>67.851966482862608</v>
      </c>
      <c r="E7" s="4"/>
      <c r="F7" s="4"/>
      <c r="G7" s="4"/>
      <c r="H7" s="4"/>
      <c r="I7" s="4"/>
      <c r="J7" s="4"/>
    </row>
    <row r="8" spans="1:10" ht="20.25" hidden="1" x14ac:dyDescent="0.25">
      <c r="A8" s="85" t="s">
        <v>146</v>
      </c>
      <c r="B8" s="83">
        <f>B140</f>
        <v>18840</v>
      </c>
      <c r="C8" s="83">
        <f>C140</f>
        <v>14244.77</v>
      </c>
      <c r="D8" s="84">
        <f t="shared" si="0"/>
        <v>75.609182590233544</v>
      </c>
      <c r="E8" s="4"/>
      <c r="F8" s="4"/>
      <c r="G8" s="4"/>
      <c r="H8" s="4"/>
      <c r="I8" s="4"/>
      <c r="J8" s="4"/>
    </row>
    <row r="9" spans="1:10" ht="20.25" hidden="1" x14ac:dyDescent="0.25">
      <c r="A9" s="85" t="s">
        <v>147</v>
      </c>
      <c r="B9" s="83">
        <f>(B87+B23)</f>
        <v>11982.3</v>
      </c>
      <c r="C9" s="83">
        <f>(C87+C23)</f>
        <v>5081.03</v>
      </c>
      <c r="D9" s="84">
        <f t="shared" si="0"/>
        <v>42.404463249960358</v>
      </c>
      <c r="E9" s="4"/>
      <c r="F9" s="4"/>
      <c r="G9" s="4"/>
      <c r="H9" s="4"/>
      <c r="I9" s="4"/>
      <c r="J9" s="4"/>
    </row>
    <row r="10" spans="1:10" ht="60.75" hidden="1" x14ac:dyDescent="0.25">
      <c r="A10" s="85" t="s">
        <v>148</v>
      </c>
      <c r="B10" s="83">
        <f>(G173+G136+G133+G130+G125+G122+G113+G108+G80+G74+G71+G56)</f>
        <v>1788955.8000000003</v>
      </c>
      <c r="C10" s="83">
        <f>(H173+H136+H133+H130+H125+H122+H113+H108+H80+H74+H71+H56)</f>
        <v>717903.77061999997</v>
      </c>
      <c r="D10" s="89">
        <f t="shared" si="0"/>
        <v>40.129765677832836</v>
      </c>
      <c r="E10" s="4"/>
      <c r="F10" s="4"/>
      <c r="G10" s="4"/>
      <c r="H10" s="4"/>
      <c r="I10" s="4"/>
      <c r="J10" s="4"/>
    </row>
    <row r="11" spans="1:10" ht="20.25" hidden="1" x14ac:dyDescent="0.25">
      <c r="A11" s="85" t="s">
        <v>149</v>
      </c>
      <c r="B11" s="83">
        <f>(B21+G21)</f>
        <v>42942.1</v>
      </c>
      <c r="C11" s="83">
        <f>(C21+H21)</f>
        <v>35210.509999999995</v>
      </c>
      <c r="D11" s="89">
        <f t="shared" si="0"/>
        <v>81.995314621315671</v>
      </c>
      <c r="E11" s="4"/>
      <c r="F11" s="4"/>
      <c r="G11" s="4"/>
      <c r="H11" s="4"/>
      <c r="I11" s="4"/>
      <c r="J11" s="4"/>
    </row>
    <row r="12" spans="1:10" ht="18.75" hidden="1" customHeight="1" x14ac:dyDescent="0.25">
      <c r="A12" s="85" t="s">
        <v>150</v>
      </c>
      <c r="B12" s="83">
        <f>G154/1000</f>
        <v>0</v>
      </c>
      <c r="C12" s="83">
        <f>H154/1000</f>
        <v>0</v>
      </c>
      <c r="D12" s="115" t="e">
        <f t="shared" si="0"/>
        <v>#DIV/0!</v>
      </c>
      <c r="E12" s="4"/>
      <c r="F12" s="4"/>
      <c r="G12" s="4"/>
      <c r="H12" s="4"/>
      <c r="I12" s="4"/>
      <c r="J12" s="4"/>
    </row>
    <row r="13" spans="1:10" ht="18.75" hidden="1" customHeight="1" x14ac:dyDescent="0.25">
      <c r="A13" s="85" t="s">
        <v>151</v>
      </c>
      <c r="B13" s="83"/>
      <c r="C13" s="83"/>
      <c r="D13" s="115" t="e">
        <f t="shared" si="0"/>
        <v>#DIV/0!</v>
      </c>
      <c r="E13" s="4"/>
      <c r="F13" s="4"/>
      <c r="G13" s="4"/>
      <c r="H13" s="4"/>
      <c r="I13" s="4"/>
      <c r="J13" s="4"/>
    </row>
    <row r="14" spans="1:10" ht="20.25" hidden="1" x14ac:dyDescent="0.25">
      <c r="A14" s="85" t="s">
        <v>152</v>
      </c>
      <c r="B14" s="83">
        <f>(B176+G176+B159+G159+B49+G49+G39)</f>
        <v>59619.88</v>
      </c>
      <c r="C14" s="83">
        <f>(C176+H176+C159+H159+C49+H49+H39)</f>
        <v>47881.71</v>
      </c>
      <c r="D14" s="89">
        <f t="shared" si="0"/>
        <v>80.311651080143065</v>
      </c>
      <c r="E14" s="4"/>
      <c r="F14" s="4"/>
      <c r="G14" s="4"/>
      <c r="H14" s="4"/>
      <c r="I14" s="4"/>
      <c r="J14" s="4"/>
    </row>
    <row r="15" spans="1:10" hidden="1" x14ac:dyDescent="0.25">
      <c r="A15" s="41"/>
      <c r="B15" s="42"/>
      <c r="C15" s="42"/>
      <c r="D15" s="42"/>
      <c r="E15" s="4"/>
      <c r="F15" s="4"/>
      <c r="G15" s="4"/>
      <c r="H15" s="4"/>
      <c r="I15" s="4"/>
      <c r="J15" s="4"/>
    </row>
    <row r="16" spans="1:10" hidden="1" x14ac:dyDescent="0.25">
      <c r="D16" s="6" t="s">
        <v>183</v>
      </c>
    </row>
    <row r="17" spans="1:22" ht="7.5" customHeight="1" x14ac:dyDescent="0.25"/>
    <row r="18" spans="1:22" x14ac:dyDescent="0.25">
      <c r="A18" s="108" t="s">
        <v>0</v>
      </c>
      <c r="B18" s="109" t="s">
        <v>1</v>
      </c>
      <c r="C18" s="109"/>
      <c r="D18" s="109"/>
      <c r="E18" s="109"/>
      <c r="F18" s="50"/>
      <c r="G18" s="110" t="s">
        <v>2</v>
      </c>
      <c r="H18" s="110"/>
      <c r="I18" s="110"/>
      <c r="J18" s="110"/>
      <c r="K18" s="98" t="s">
        <v>179</v>
      </c>
    </row>
    <row r="19" spans="1:22" ht="91.5" customHeight="1" x14ac:dyDescent="0.25">
      <c r="A19" s="108"/>
      <c r="B19" s="87" t="s">
        <v>10</v>
      </c>
      <c r="C19" s="87" t="s">
        <v>189</v>
      </c>
      <c r="D19" s="87" t="s">
        <v>190</v>
      </c>
      <c r="E19" s="87" t="s">
        <v>3</v>
      </c>
      <c r="F19" s="49"/>
      <c r="G19" s="56" t="s">
        <v>10</v>
      </c>
      <c r="H19" s="56" t="s">
        <v>189</v>
      </c>
      <c r="I19" s="56" t="s">
        <v>190</v>
      </c>
      <c r="J19" s="56" t="s">
        <v>3</v>
      </c>
      <c r="K19" s="99"/>
    </row>
    <row r="20" spans="1:22" ht="23.25" customHeight="1" x14ac:dyDescent="0.25">
      <c r="A20" s="111" t="s">
        <v>192</v>
      </c>
      <c r="B20" s="112"/>
      <c r="C20" s="112"/>
      <c r="D20" s="112"/>
      <c r="E20" s="112"/>
      <c r="F20" s="112"/>
      <c r="G20" s="112"/>
      <c r="H20" s="112"/>
      <c r="I20" s="112"/>
      <c r="J20" s="113"/>
    </row>
    <row r="21" spans="1:22" s="55" customFormat="1" ht="60" customHeight="1" x14ac:dyDescent="0.25">
      <c r="A21" s="8" t="s">
        <v>71</v>
      </c>
      <c r="B21" s="7">
        <v>42542.1</v>
      </c>
      <c r="C21" s="2">
        <v>34452.879999999997</v>
      </c>
      <c r="D21" s="2">
        <v>34129.370000000003</v>
      </c>
      <c r="E21" s="2">
        <f>D21/B21*100</f>
        <v>80.224930128037883</v>
      </c>
      <c r="F21" s="2"/>
      <c r="G21" s="2">
        <v>400</v>
      </c>
      <c r="H21" s="2">
        <f>249.28+38.76+469.59</f>
        <v>757.63</v>
      </c>
      <c r="I21" s="2">
        <f>249.28+38.76+607.87</f>
        <v>895.91000000000008</v>
      </c>
      <c r="J21" s="2">
        <f>I21/G21*100</f>
        <v>223.97750000000002</v>
      </c>
      <c r="K21" s="61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1.75" customHeight="1" x14ac:dyDescent="0.25">
      <c r="A22" s="95" t="s">
        <v>15</v>
      </c>
      <c r="B22" s="96"/>
      <c r="C22" s="96"/>
      <c r="D22" s="96"/>
      <c r="E22" s="96"/>
      <c r="F22" s="96"/>
      <c r="G22" s="96"/>
      <c r="H22" s="96"/>
      <c r="I22" s="96"/>
      <c r="J22" s="97"/>
      <c r="K22" s="62"/>
    </row>
    <row r="23" spans="1:22" s="30" customFormat="1" ht="69.75" customHeight="1" x14ac:dyDescent="0.25">
      <c r="A23" s="8" t="s">
        <v>72</v>
      </c>
      <c r="B23" s="2">
        <v>10338.299999999999</v>
      </c>
      <c r="C23" s="2">
        <v>3711.6</v>
      </c>
      <c r="D23" s="2">
        <f>C23</f>
        <v>3711.6</v>
      </c>
      <c r="E23" s="2">
        <f>D23/B23*100</f>
        <v>35.90145381735875</v>
      </c>
      <c r="F23" s="2"/>
      <c r="G23" s="2"/>
      <c r="H23" s="2"/>
      <c r="I23" s="2"/>
      <c r="J23" s="2"/>
      <c r="K23" s="6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1" customHeight="1" x14ac:dyDescent="0.25">
      <c r="A24" s="100" t="s">
        <v>16</v>
      </c>
      <c r="B24" s="101"/>
      <c r="C24" s="101"/>
      <c r="D24" s="101"/>
      <c r="E24" s="101"/>
      <c r="F24" s="101"/>
      <c r="G24" s="101"/>
      <c r="H24" s="101"/>
      <c r="I24" s="101"/>
      <c r="J24" s="102"/>
      <c r="K24" s="62"/>
    </row>
    <row r="25" spans="1:22" ht="38.25" hidden="1" customHeight="1" x14ac:dyDescent="0.25">
      <c r="A25" s="8" t="s">
        <v>14</v>
      </c>
      <c r="B25" s="2"/>
      <c r="C25" s="2"/>
      <c r="D25" s="2"/>
      <c r="E25" s="2"/>
      <c r="F25" s="2"/>
      <c r="G25" s="2"/>
      <c r="H25" s="2"/>
      <c r="I25" s="2"/>
      <c r="J25" s="2" t="e">
        <f t="shared" ref="J25:J31" si="1">I25/G25*100</f>
        <v>#DIV/0!</v>
      </c>
      <c r="K25" s="62"/>
    </row>
    <row r="26" spans="1:22" s="28" customFormat="1" ht="36" customHeight="1" x14ac:dyDescent="0.25">
      <c r="A26" s="8" t="s">
        <v>176</v>
      </c>
      <c r="B26" s="2"/>
      <c r="C26" s="2"/>
      <c r="D26" s="2"/>
      <c r="E26" s="2"/>
      <c r="F26" s="2"/>
      <c r="G26" s="2">
        <v>26000</v>
      </c>
      <c r="H26" s="2">
        <v>374</v>
      </c>
      <c r="I26" s="2">
        <f>H26</f>
        <v>374</v>
      </c>
      <c r="J26" s="2">
        <f t="shared" si="1"/>
        <v>1.4384615384615385</v>
      </c>
      <c r="K26" s="62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79" customFormat="1" ht="36" hidden="1" customHeight="1" x14ac:dyDescent="0.25">
      <c r="A27" s="77" t="s">
        <v>185</v>
      </c>
      <c r="B27" s="78"/>
      <c r="C27" s="78"/>
      <c r="D27" s="78"/>
      <c r="E27" s="78"/>
      <c r="F27" s="78"/>
      <c r="G27" s="78"/>
      <c r="H27" s="78"/>
      <c r="I27" s="78"/>
      <c r="J27" s="78"/>
      <c r="K27" s="65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</row>
    <row r="28" spans="1:22" s="79" customFormat="1" ht="36" hidden="1" customHeight="1" x14ac:dyDescent="0.25">
      <c r="A28" s="77" t="s">
        <v>184</v>
      </c>
      <c r="B28" s="78"/>
      <c r="C28" s="78"/>
      <c r="D28" s="78"/>
      <c r="E28" s="78"/>
      <c r="F28" s="78"/>
      <c r="G28" s="78"/>
      <c r="H28" s="78"/>
      <c r="I28" s="78"/>
      <c r="J28" s="78"/>
      <c r="K28" s="65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</row>
    <row r="29" spans="1:22" s="29" customFormat="1" ht="69.75" customHeight="1" x14ac:dyDescent="0.25">
      <c r="A29" s="8" t="s">
        <v>73</v>
      </c>
      <c r="B29" s="2"/>
      <c r="C29" s="2"/>
      <c r="D29" s="2"/>
      <c r="E29" s="2"/>
      <c r="F29" s="2"/>
      <c r="G29" s="2">
        <v>72000</v>
      </c>
      <c r="H29" s="2">
        <v>49003.24</v>
      </c>
      <c r="I29" s="2">
        <v>46224.58</v>
      </c>
      <c r="J29" s="2">
        <f t="shared" si="1"/>
        <v>64.200805555555561</v>
      </c>
      <c r="K29" s="6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31" customFormat="1" ht="91.5" customHeight="1" x14ac:dyDescent="0.25">
      <c r="A30" s="8" t="s">
        <v>74</v>
      </c>
      <c r="B30" s="2"/>
      <c r="C30" s="2"/>
      <c r="D30" s="2"/>
      <c r="E30" s="2"/>
      <c r="F30" s="2"/>
      <c r="G30" s="2">
        <v>150000</v>
      </c>
      <c r="H30" s="2">
        <v>87447.66</v>
      </c>
      <c r="I30" s="2">
        <v>83841.06</v>
      </c>
      <c r="J30" s="2">
        <f t="shared" si="1"/>
        <v>55.894040000000004</v>
      </c>
      <c r="K30" s="6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6.25" customHeight="1" x14ac:dyDescent="0.25">
      <c r="A31" s="20" t="s">
        <v>17</v>
      </c>
      <c r="B31" s="21"/>
      <c r="C31" s="21"/>
      <c r="D31" s="21"/>
      <c r="E31" s="21"/>
      <c r="F31" s="21"/>
      <c r="G31" s="3">
        <f>SUM(G25:G30)</f>
        <v>248000</v>
      </c>
      <c r="H31" s="3">
        <f>SUM(H25:H30)</f>
        <v>136824.9</v>
      </c>
      <c r="I31" s="3">
        <f>SUM(I25:I30)</f>
        <v>130439.64</v>
      </c>
      <c r="J31" s="3">
        <f t="shared" si="1"/>
        <v>52.596629032258072</v>
      </c>
      <c r="K31" s="61"/>
    </row>
    <row r="32" spans="1:22" ht="23.25" customHeight="1" x14ac:dyDescent="0.25">
      <c r="A32" s="95" t="s">
        <v>18</v>
      </c>
      <c r="B32" s="96"/>
      <c r="C32" s="96"/>
      <c r="D32" s="96"/>
      <c r="E32" s="96"/>
      <c r="F32" s="96"/>
      <c r="G32" s="96"/>
      <c r="H32" s="96"/>
      <c r="I32" s="96"/>
      <c r="J32" s="97"/>
      <c r="K32" s="62"/>
    </row>
    <row r="33" spans="1:22" s="32" customFormat="1" ht="41.25" customHeight="1" x14ac:dyDescent="0.25">
      <c r="A33" s="8" t="s">
        <v>170</v>
      </c>
      <c r="B33" s="2"/>
      <c r="C33" s="2"/>
      <c r="D33" s="2"/>
      <c r="E33" s="2"/>
      <c r="F33" s="2"/>
      <c r="G33" s="2">
        <v>179884.99</v>
      </c>
      <c r="H33" s="2">
        <v>153503.48000000001</v>
      </c>
      <c r="I33" s="2">
        <v>135478.41</v>
      </c>
      <c r="J33" s="2">
        <f>I33/G33*100</f>
        <v>75.313904734352775</v>
      </c>
      <c r="K33" s="6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3" customHeight="1" x14ac:dyDescent="0.25">
      <c r="A34" s="20" t="s">
        <v>19</v>
      </c>
      <c r="B34" s="2"/>
      <c r="C34" s="2"/>
      <c r="D34" s="2"/>
      <c r="E34" s="2"/>
      <c r="F34" s="2"/>
      <c r="G34" s="3">
        <f>G33</f>
        <v>179884.99</v>
      </c>
      <c r="H34" s="3">
        <f t="shared" ref="H34:I34" si="2">H33</f>
        <v>153503.48000000001</v>
      </c>
      <c r="I34" s="3">
        <f t="shared" si="2"/>
        <v>135478.41</v>
      </c>
      <c r="J34" s="3">
        <f>I34/G34*100</f>
        <v>75.313904734352775</v>
      </c>
      <c r="K34" s="61"/>
    </row>
    <row r="35" spans="1:22" ht="22.5" customHeight="1" x14ac:dyDescent="0.25">
      <c r="A35" s="95" t="s">
        <v>126</v>
      </c>
      <c r="B35" s="96"/>
      <c r="C35" s="96"/>
      <c r="D35" s="96"/>
      <c r="E35" s="96"/>
      <c r="F35" s="96"/>
      <c r="G35" s="96"/>
      <c r="H35" s="96"/>
      <c r="I35" s="96"/>
      <c r="J35" s="97"/>
      <c r="K35" s="62"/>
    </row>
    <row r="36" spans="1:22" ht="54" hidden="1" customHeight="1" x14ac:dyDescent="0.25">
      <c r="A36" s="8" t="s">
        <v>118</v>
      </c>
      <c r="B36" s="7"/>
      <c r="C36" s="7"/>
      <c r="D36" s="7"/>
      <c r="E36" s="2"/>
      <c r="F36" s="2"/>
      <c r="G36" s="2"/>
      <c r="H36" s="2"/>
      <c r="I36" s="2"/>
      <c r="J36" s="2" t="e">
        <f>I36/G36*100</f>
        <v>#DIV/0!</v>
      </c>
      <c r="K36" s="62"/>
    </row>
    <row r="37" spans="1:22" s="33" customFormat="1" ht="77.25" customHeight="1" x14ac:dyDescent="0.25">
      <c r="A37" s="8" t="s">
        <v>135</v>
      </c>
      <c r="B37" s="7"/>
      <c r="C37" s="7"/>
      <c r="D37" s="7"/>
      <c r="E37" s="2"/>
      <c r="F37" s="2"/>
      <c r="G37" s="2">
        <v>600</v>
      </c>
      <c r="H37" s="2">
        <v>0</v>
      </c>
      <c r="I37" s="2">
        <v>0</v>
      </c>
      <c r="J37" s="2">
        <f>I37/G37*100</f>
        <v>0</v>
      </c>
      <c r="K37" s="6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s="30" customFormat="1" ht="69" hidden="1" customHeight="1" x14ac:dyDescent="0.25">
      <c r="A38" s="8" t="s">
        <v>134</v>
      </c>
      <c r="B38" s="7"/>
      <c r="C38" s="7"/>
      <c r="D38" s="7"/>
      <c r="E38" s="2"/>
      <c r="F38" s="2"/>
      <c r="G38" s="2"/>
      <c r="H38" s="2"/>
      <c r="I38" s="2">
        <v>239.4</v>
      </c>
      <c r="J38" s="2" t="e">
        <f>I38/G38*100</f>
        <v>#DIV/0!</v>
      </c>
      <c r="K38" s="62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s="19" customFormat="1" ht="23.25" customHeight="1" x14ac:dyDescent="0.25">
      <c r="A39" s="20" t="s">
        <v>20</v>
      </c>
      <c r="B39" s="18"/>
      <c r="C39" s="18"/>
      <c r="D39" s="18"/>
      <c r="E39" s="3"/>
      <c r="F39" s="3"/>
      <c r="G39" s="3">
        <f>G37+G38</f>
        <v>600</v>
      </c>
      <c r="H39" s="3">
        <f t="shared" ref="H39" si="3">H37+H38</f>
        <v>0</v>
      </c>
      <c r="I39" s="3">
        <v>0</v>
      </c>
      <c r="J39" s="2">
        <f>I39/G39*100</f>
        <v>0</v>
      </c>
      <c r="K39" s="63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</row>
    <row r="40" spans="1:22" ht="21.75" customHeight="1" x14ac:dyDescent="0.25">
      <c r="A40" s="95" t="s">
        <v>21</v>
      </c>
      <c r="B40" s="96"/>
      <c r="C40" s="96"/>
      <c r="D40" s="96"/>
      <c r="E40" s="96"/>
      <c r="F40" s="96"/>
      <c r="G40" s="96"/>
      <c r="H40" s="96"/>
      <c r="I40" s="96"/>
      <c r="J40" s="97"/>
      <c r="K40" s="62"/>
    </row>
    <row r="41" spans="1:22" ht="17.25" hidden="1" customHeight="1" x14ac:dyDescent="0.25">
      <c r="A41" s="8" t="s">
        <v>132</v>
      </c>
      <c r="B41" s="7"/>
      <c r="C41" s="7"/>
      <c r="D41" s="7"/>
      <c r="E41" s="2"/>
      <c r="F41" s="2"/>
      <c r="G41" s="2"/>
      <c r="H41" s="2"/>
      <c r="I41" s="2"/>
      <c r="J41" s="2" t="e">
        <f>I41/G41*100</f>
        <v>#DIV/0!</v>
      </c>
      <c r="K41" s="62"/>
    </row>
    <row r="42" spans="1:22" ht="20.25" hidden="1" customHeight="1" x14ac:dyDescent="0.25">
      <c r="A42" s="22" t="s">
        <v>131</v>
      </c>
      <c r="B42" s="7"/>
      <c r="C42" s="7"/>
      <c r="D42" s="7"/>
      <c r="E42" s="2"/>
      <c r="F42" s="2"/>
      <c r="G42" s="2"/>
      <c r="H42" s="2"/>
      <c r="I42" s="2"/>
      <c r="J42" s="2"/>
      <c r="K42" s="62"/>
    </row>
    <row r="43" spans="1:22" ht="49.5" hidden="1" customHeight="1" x14ac:dyDescent="0.25">
      <c r="A43" s="22" t="s">
        <v>133</v>
      </c>
      <c r="B43" s="7"/>
      <c r="C43" s="7"/>
      <c r="D43" s="7"/>
      <c r="E43" s="2"/>
      <c r="F43" s="2"/>
      <c r="G43" s="2"/>
      <c r="H43" s="2"/>
      <c r="I43" s="2"/>
      <c r="J43" s="2"/>
      <c r="K43" s="62"/>
    </row>
    <row r="44" spans="1:22" ht="48.75" hidden="1" customHeight="1" x14ac:dyDescent="0.25">
      <c r="A44" s="22" t="s">
        <v>75</v>
      </c>
      <c r="B44" s="9"/>
      <c r="C44" s="9"/>
      <c r="D44" s="9"/>
      <c r="E44" s="2" t="e">
        <f t="shared" ref="E44:E49" si="4">D44/B44*100</f>
        <v>#DIV/0!</v>
      </c>
      <c r="F44" s="2"/>
      <c r="G44" s="10"/>
      <c r="H44" s="10"/>
      <c r="I44" s="10"/>
      <c r="J44" s="2" t="e">
        <f t="shared" ref="J44:J48" si="5">I44/G44*100</f>
        <v>#DIV/0!</v>
      </c>
      <c r="K44" s="62"/>
    </row>
    <row r="45" spans="1:22" ht="36.75" hidden="1" customHeight="1" x14ac:dyDescent="0.25">
      <c r="A45" s="22" t="s">
        <v>119</v>
      </c>
      <c r="B45" s="9"/>
      <c r="C45" s="10"/>
      <c r="D45" s="10"/>
      <c r="E45" s="2"/>
      <c r="F45" s="2"/>
      <c r="G45" s="2"/>
      <c r="H45" s="10"/>
      <c r="I45" s="10"/>
      <c r="J45" s="2" t="e">
        <f t="shared" si="5"/>
        <v>#DIV/0!</v>
      </c>
      <c r="K45" s="62"/>
    </row>
    <row r="46" spans="1:22" ht="36" hidden="1" customHeight="1" x14ac:dyDescent="0.25">
      <c r="A46" s="8" t="s">
        <v>76</v>
      </c>
      <c r="B46" s="7"/>
      <c r="C46" s="2"/>
      <c r="D46" s="2"/>
      <c r="E46" s="2" t="e">
        <f t="shared" si="4"/>
        <v>#DIV/0!</v>
      </c>
      <c r="F46" s="2"/>
      <c r="G46" s="2"/>
      <c r="H46" s="2"/>
      <c r="I46" s="2"/>
      <c r="J46" s="2" t="e">
        <f t="shared" si="5"/>
        <v>#DIV/0!</v>
      </c>
      <c r="K46" s="62"/>
    </row>
    <row r="47" spans="1:22" s="30" customFormat="1" ht="64.5" customHeight="1" x14ac:dyDescent="0.25">
      <c r="A47" s="54" t="s">
        <v>171</v>
      </c>
      <c r="B47" s="7">
        <v>4397</v>
      </c>
      <c r="C47" s="2">
        <v>649</v>
      </c>
      <c r="D47" s="2">
        <f>C47</f>
        <v>649</v>
      </c>
      <c r="E47" s="2">
        <f t="shared" si="4"/>
        <v>14.760063679781668</v>
      </c>
      <c r="F47" s="2"/>
      <c r="G47" s="2"/>
      <c r="H47" s="2"/>
      <c r="I47" s="2"/>
      <c r="J47" s="2"/>
      <c r="K47" s="62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s="30" customFormat="1" ht="32.25" hidden="1" customHeight="1" x14ac:dyDescent="0.25">
      <c r="A48" s="8" t="s">
        <v>136</v>
      </c>
      <c r="B48" s="7"/>
      <c r="C48" s="2"/>
      <c r="D48" s="2"/>
      <c r="E48" s="2"/>
      <c r="F48" s="2"/>
      <c r="G48" s="2">
        <v>1500</v>
      </c>
      <c r="H48" s="2">
        <v>1185.3800000000001</v>
      </c>
      <c r="I48" s="2">
        <f>H48</f>
        <v>1185.3800000000001</v>
      </c>
      <c r="J48" s="2">
        <f t="shared" si="5"/>
        <v>79.025333333333336</v>
      </c>
      <c r="K48" s="6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21.75" customHeight="1" x14ac:dyDescent="0.25">
      <c r="A49" s="20" t="s">
        <v>23</v>
      </c>
      <c r="B49" s="3">
        <f>B41+B46+B47</f>
        <v>4397</v>
      </c>
      <c r="C49" s="3">
        <f t="shared" ref="C49:D49" si="6">C41+C46+C47</f>
        <v>649</v>
      </c>
      <c r="D49" s="3">
        <f t="shared" si="6"/>
        <v>649</v>
      </c>
      <c r="E49" s="2">
        <f t="shared" si="4"/>
        <v>14.760063679781668</v>
      </c>
      <c r="F49" s="2"/>
      <c r="G49" s="3">
        <v>0</v>
      </c>
      <c r="H49" s="3">
        <v>0</v>
      </c>
      <c r="I49" s="3">
        <v>0</v>
      </c>
      <c r="J49" s="2">
        <v>0</v>
      </c>
      <c r="K49" s="61"/>
    </row>
    <row r="50" spans="1:22" ht="22.5" hidden="1" customHeight="1" x14ac:dyDescent="0.25">
      <c r="A50" s="95" t="s">
        <v>22</v>
      </c>
      <c r="B50" s="96"/>
      <c r="C50" s="96"/>
      <c r="D50" s="96"/>
      <c r="E50" s="96"/>
      <c r="F50" s="96"/>
      <c r="G50" s="96"/>
      <c r="H50" s="96"/>
      <c r="I50" s="96"/>
      <c r="J50" s="97"/>
      <c r="K50" s="62"/>
    </row>
    <row r="51" spans="1:22" s="29" customFormat="1" ht="51" hidden="1" customHeight="1" x14ac:dyDescent="0.25">
      <c r="A51" s="54" t="s">
        <v>77</v>
      </c>
      <c r="B51" s="87"/>
      <c r="C51" s="87"/>
      <c r="D51" s="87"/>
      <c r="E51" s="87"/>
      <c r="F51" s="53"/>
      <c r="G51" s="2"/>
      <c r="H51" s="2"/>
      <c r="I51" s="2">
        <v>0</v>
      </c>
      <c r="J51" s="2" t="e">
        <f>I51/G51*100</f>
        <v>#DIV/0!</v>
      </c>
      <c r="K51" s="6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50.25" hidden="1" customHeight="1" x14ac:dyDescent="0.25">
      <c r="A52" s="8" t="s">
        <v>78</v>
      </c>
      <c r="B52" s="7"/>
      <c r="C52" s="2"/>
      <c r="D52" s="2"/>
      <c r="E52" s="2"/>
      <c r="F52" s="2"/>
      <c r="G52" s="2"/>
      <c r="H52" s="2"/>
      <c r="I52" s="2"/>
      <c r="J52" s="2" t="e">
        <f>I52/G52*100</f>
        <v>#DIV/0!</v>
      </c>
      <c r="K52" s="62"/>
    </row>
    <row r="53" spans="1:22" ht="25.5" hidden="1" customHeight="1" x14ac:dyDescent="0.25">
      <c r="A53" s="20" t="s">
        <v>24</v>
      </c>
      <c r="B53" s="2"/>
      <c r="C53" s="2"/>
      <c r="D53" s="2"/>
      <c r="E53" s="2"/>
      <c r="F53" s="2"/>
      <c r="G53" s="3">
        <f>G51+G52</f>
        <v>0</v>
      </c>
      <c r="H53" s="3">
        <f t="shared" ref="H53:I53" si="7">H51+H52</f>
        <v>0</v>
      </c>
      <c r="I53" s="3">
        <f t="shared" si="7"/>
        <v>0</v>
      </c>
      <c r="J53" s="3" t="e">
        <f>I53/G53*100</f>
        <v>#DIV/0!</v>
      </c>
      <c r="K53" s="61"/>
    </row>
    <row r="54" spans="1:22" ht="22.5" hidden="1" customHeight="1" x14ac:dyDescent="0.25">
      <c r="A54" s="95" t="s">
        <v>42</v>
      </c>
      <c r="B54" s="96"/>
      <c r="C54" s="96"/>
      <c r="D54" s="96"/>
      <c r="E54" s="96"/>
      <c r="F54" s="96"/>
      <c r="G54" s="96"/>
      <c r="H54" s="96"/>
      <c r="I54" s="96"/>
      <c r="J54" s="97"/>
      <c r="K54" s="62"/>
    </row>
    <row r="55" spans="1:22" s="32" customFormat="1" ht="51" hidden="1" customHeight="1" x14ac:dyDescent="0.25">
      <c r="A55" s="17" t="s">
        <v>124</v>
      </c>
      <c r="B55" s="87"/>
      <c r="C55" s="87"/>
      <c r="D55" s="87"/>
      <c r="E55" s="87"/>
      <c r="F55" s="53"/>
      <c r="G55" s="2"/>
      <c r="H55" s="2">
        <v>0</v>
      </c>
      <c r="I55" s="2">
        <f>H55</f>
        <v>0</v>
      </c>
      <c r="J55" s="2" t="e">
        <f>I55/G55*100</f>
        <v>#DIV/0!</v>
      </c>
      <c r="K55" s="6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25.5" hidden="1" customHeight="1" x14ac:dyDescent="0.25">
      <c r="A56" s="20" t="s">
        <v>47</v>
      </c>
      <c r="B56" s="2"/>
      <c r="C56" s="2"/>
      <c r="D56" s="2"/>
      <c r="E56" s="2"/>
      <c r="F56" s="2"/>
      <c r="G56" s="3">
        <f>G55</f>
        <v>0</v>
      </c>
      <c r="H56" s="3">
        <f t="shared" ref="H56:I56" si="8">H55</f>
        <v>0</v>
      </c>
      <c r="I56" s="3">
        <f t="shared" si="8"/>
        <v>0</v>
      </c>
      <c r="J56" s="3" t="e">
        <f>I56/G56*100</f>
        <v>#DIV/0!</v>
      </c>
      <c r="K56" s="62"/>
    </row>
    <row r="57" spans="1:22" ht="21" customHeight="1" x14ac:dyDescent="0.25">
      <c r="A57" s="95" t="s">
        <v>25</v>
      </c>
      <c r="B57" s="96"/>
      <c r="C57" s="96"/>
      <c r="D57" s="96"/>
      <c r="E57" s="96"/>
      <c r="F57" s="96"/>
      <c r="G57" s="96"/>
      <c r="H57" s="96"/>
      <c r="I57" s="96"/>
      <c r="J57" s="97"/>
      <c r="K57" s="61"/>
    </row>
    <row r="58" spans="1:22" s="6" customFormat="1" ht="53.25" customHeight="1" x14ac:dyDescent="0.25">
      <c r="A58" s="17" t="s">
        <v>177</v>
      </c>
      <c r="B58" s="7">
        <v>11690.9</v>
      </c>
      <c r="C58" s="2">
        <v>10373.32</v>
      </c>
      <c r="D58" s="2">
        <v>10373.219999999999</v>
      </c>
      <c r="E58" s="2">
        <f>D58/B58*100</f>
        <v>88.729011453352598</v>
      </c>
      <c r="F58" s="2"/>
      <c r="G58" s="7">
        <v>43</v>
      </c>
      <c r="H58" s="2">
        <v>34.5</v>
      </c>
      <c r="I58" s="2">
        <v>34.5</v>
      </c>
      <c r="J58" s="2">
        <f>I58/G58*100</f>
        <v>80.232558139534888</v>
      </c>
      <c r="K58" s="64"/>
    </row>
    <row r="59" spans="1:22" s="6" customFormat="1" ht="54.75" customHeight="1" x14ac:dyDescent="0.25">
      <c r="A59" s="17" t="s">
        <v>80</v>
      </c>
      <c r="B59" s="7">
        <v>45499.199999999997</v>
      </c>
      <c r="C59" s="7">
        <v>39736.79</v>
      </c>
      <c r="D59" s="7">
        <v>38493.08</v>
      </c>
      <c r="E59" s="2"/>
      <c r="F59" s="2"/>
      <c r="G59" s="7">
        <v>5000</v>
      </c>
      <c r="H59" s="2">
        <v>4960.0200000000004</v>
      </c>
      <c r="I59" s="2"/>
      <c r="J59" s="2"/>
      <c r="K59" s="64"/>
    </row>
    <row r="60" spans="1:22" s="6" customFormat="1" ht="82.5" customHeight="1" x14ac:dyDescent="0.25">
      <c r="A60" s="72" t="s">
        <v>83</v>
      </c>
      <c r="B60" s="73">
        <v>73427.899999999994</v>
      </c>
      <c r="C60" s="74">
        <v>53313.15</v>
      </c>
      <c r="D60" s="73">
        <v>52907.4</v>
      </c>
      <c r="E60" s="74">
        <f t="shared" ref="E60" si="9">D60/B60*100</f>
        <v>72.053538232742596</v>
      </c>
      <c r="F60" s="74"/>
      <c r="G60" s="73">
        <v>38711</v>
      </c>
      <c r="H60" s="73">
        <v>19013.86</v>
      </c>
      <c r="I60" s="73">
        <v>19013.86</v>
      </c>
      <c r="J60" s="74">
        <f>I60/G60*100</f>
        <v>49.11746015344476</v>
      </c>
      <c r="K60" s="71" t="s">
        <v>180</v>
      </c>
    </row>
    <row r="61" spans="1:22" s="6" customFormat="1" ht="54" customHeight="1" x14ac:dyDescent="0.25">
      <c r="A61" s="17" t="s">
        <v>82</v>
      </c>
      <c r="B61" s="7">
        <v>5667.2</v>
      </c>
      <c r="C61" s="2">
        <v>4525.9399999999996</v>
      </c>
      <c r="D61" s="7">
        <v>4414.3100000000004</v>
      </c>
      <c r="E61" s="2">
        <f t="shared" ref="E61" si="10">D61/B61*100</f>
        <v>77.89225719932243</v>
      </c>
      <c r="F61" s="2"/>
      <c r="G61" s="7">
        <v>45705.8</v>
      </c>
      <c r="H61" s="7">
        <v>5776.5</v>
      </c>
      <c r="I61" s="7">
        <v>5776.5</v>
      </c>
      <c r="J61" s="2">
        <f>I61/G61*100</f>
        <v>12.638439760380521</v>
      </c>
      <c r="K61" s="64"/>
    </row>
    <row r="62" spans="1:22" s="6" customFormat="1" ht="173.25" customHeight="1" x14ac:dyDescent="0.25">
      <c r="A62" s="72" t="s">
        <v>81</v>
      </c>
      <c r="B62" s="75">
        <v>68043.789999999994</v>
      </c>
      <c r="C62" s="76">
        <v>39301.46</v>
      </c>
      <c r="D62" s="76">
        <v>37478.6</v>
      </c>
      <c r="E62" s="76">
        <f t="shared" ref="E62" si="11">D62/B62*100</f>
        <v>55.080118259138708</v>
      </c>
      <c r="F62" s="76"/>
      <c r="G62" s="75">
        <v>23495.599999999999</v>
      </c>
      <c r="H62" s="75">
        <v>18551.64</v>
      </c>
      <c r="I62" s="75">
        <v>16756.490000000002</v>
      </c>
      <c r="J62" s="76">
        <f>I62/G62*100</f>
        <v>71.31756584211513</v>
      </c>
      <c r="K62" s="71" t="s">
        <v>181</v>
      </c>
    </row>
    <row r="63" spans="1:22" ht="55.5" hidden="1" customHeight="1" x14ac:dyDescent="0.25">
      <c r="A63" s="8" t="s">
        <v>84</v>
      </c>
      <c r="B63" s="2"/>
      <c r="C63" s="2"/>
      <c r="D63" s="2"/>
      <c r="E63" s="2"/>
      <c r="F63" s="2"/>
      <c r="G63" s="7"/>
      <c r="H63" s="7"/>
      <c r="I63" s="7"/>
      <c r="J63" s="2" t="e">
        <f t="shared" ref="J63:J65" si="12">I63/G63*100</f>
        <v>#DIV/0!</v>
      </c>
      <c r="K63" s="64"/>
    </row>
    <row r="64" spans="1:22" ht="73.5" hidden="1" customHeight="1" x14ac:dyDescent="0.25">
      <c r="A64" s="8" t="s">
        <v>86</v>
      </c>
      <c r="B64" s="2"/>
      <c r="C64" s="2"/>
      <c r="D64" s="2"/>
      <c r="E64" s="2"/>
      <c r="F64" s="2"/>
      <c r="G64" s="7"/>
      <c r="H64" s="7"/>
      <c r="I64" s="7"/>
      <c r="J64" s="2" t="e">
        <f t="shared" si="12"/>
        <v>#DIV/0!</v>
      </c>
      <c r="K64" s="64"/>
    </row>
    <row r="65" spans="1:22" s="29" customFormat="1" ht="89.25" hidden="1" customHeight="1" x14ac:dyDescent="0.25">
      <c r="A65" s="8" t="s">
        <v>85</v>
      </c>
      <c r="B65" s="2"/>
      <c r="C65" s="2"/>
      <c r="D65" s="2"/>
      <c r="E65" s="2"/>
      <c r="F65" s="2"/>
      <c r="G65" s="7"/>
      <c r="H65" s="7"/>
      <c r="I65" s="7"/>
      <c r="J65" s="2" t="e">
        <f t="shared" si="12"/>
        <v>#DIV/0!</v>
      </c>
      <c r="K65" s="64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86.25" hidden="1" customHeight="1" x14ac:dyDescent="0.25">
      <c r="A66" s="8" t="s">
        <v>137</v>
      </c>
      <c r="B66" s="2"/>
      <c r="C66" s="2"/>
      <c r="D66" s="2"/>
      <c r="E66" s="2"/>
      <c r="F66" s="2"/>
      <c r="G66" s="7"/>
      <c r="H66" s="7"/>
      <c r="I66" s="7"/>
      <c r="J66" s="2"/>
      <c r="K66" s="64"/>
    </row>
    <row r="67" spans="1:22" s="25" customFormat="1" ht="26.25" customHeight="1" x14ac:dyDescent="0.25">
      <c r="A67" s="90" t="s">
        <v>26</v>
      </c>
      <c r="B67" s="3">
        <f>SUM(B58:B65)</f>
        <v>204328.99</v>
      </c>
      <c r="C67" s="3">
        <f>SUM(C58:C65)</f>
        <v>147250.66</v>
      </c>
      <c r="D67" s="3">
        <f>SUM(D58:D65)</f>
        <v>143666.61000000002</v>
      </c>
      <c r="E67" s="3">
        <f t="shared" ref="E67:E85" si="13">D67/B67*100</f>
        <v>70.31141787565241</v>
      </c>
      <c r="F67" s="3"/>
      <c r="G67" s="3">
        <f>SUM(G58:G66)</f>
        <v>112955.4</v>
      </c>
      <c r="H67" s="3">
        <f>SUM(H58:H65)</f>
        <v>48336.520000000004</v>
      </c>
      <c r="I67" s="3">
        <f>SUM(I58:I65)</f>
        <v>41581.350000000006</v>
      </c>
      <c r="J67" s="3">
        <f>I67/G67*100</f>
        <v>36.812184278042494</v>
      </c>
      <c r="K67" s="61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ht="21.75" hidden="1" customHeight="1" x14ac:dyDescent="0.25">
      <c r="A68" s="95" t="s">
        <v>43</v>
      </c>
      <c r="B68" s="96"/>
      <c r="C68" s="96"/>
      <c r="D68" s="96"/>
      <c r="E68" s="96"/>
      <c r="F68" s="96"/>
      <c r="G68" s="96"/>
      <c r="H68" s="96"/>
      <c r="I68" s="96"/>
      <c r="J68" s="97"/>
      <c r="K68" s="62"/>
    </row>
    <row r="69" spans="1:22" ht="54.75" hidden="1" customHeight="1" x14ac:dyDescent="0.25">
      <c r="A69" s="17" t="s">
        <v>87</v>
      </c>
      <c r="B69" s="2"/>
      <c r="C69" s="2"/>
      <c r="D69" s="2"/>
      <c r="E69" s="2"/>
      <c r="F69" s="2"/>
      <c r="G69" s="2"/>
      <c r="H69" s="2"/>
      <c r="I69" s="2"/>
      <c r="J69" s="2" t="e">
        <f t="shared" ref="J69:J71" si="14">I69/G69*100</f>
        <v>#DIV/0!</v>
      </c>
      <c r="K69" s="62"/>
    </row>
    <row r="70" spans="1:22" s="35" customFormat="1" ht="51" hidden="1" customHeight="1" x14ac:dyDescent="0.25">
      <c r="A70" s="17" t="s">
        <v>88</v>
      </c>
      <c r="B70" s="2"/>
      <c r="C70" s="2"/>
      <c r="D70" s="2"/>
      <c r="E70" s="2"/>
      <c r="F70" s="2"/>
      <c r="G70" s="2"/>
      <c r="H70" s="2">
        <v>0</v>
      </c>
      <c r="I70" s="2">
        <f>H70</f>
        <v>0</v>
      </c>
      <c r="J70" s="2" t="e">
        <f t="shared" si="14"/>
        <v>#DIV/0!</v>
      </c>
      <c r="K70" s="6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21.75" hidden="1" customHeight="1" x14ac:dyDescent="0.25">
      <c r="A71" s="20" t="s">
        <v>44</v>
      </c>
      <c r="B71" s="3">
        <f>B69+B70</f>
        <v>0</v>
      </c>
      <c r="C71" s="3">
        <f t="shared" ref="C71:D71" si="15">C69+C70</f>
        <v>0</v>
      </c>
      <c r="D71" s="3">
        <f t="shared" si="15"/>
        <v>0</v>
      </c>
      <c r="E71" s="3"/>
      <c r="F71" s="3"/>
      <c r="G71" s="3">
        <f>G69+G70</f>
        <v>0</v>
      </c>
      <c r="H71" s="3">
        <f t="shared" ref="H71:I71" si="16">H69+H70</f>
        <v>0</v>
      </c>
      <c r="I71" s="3">
        <f t="shared" si="16"/>
        <v>0</v>
      </c>
      <c r="J71" s="3" t="e">
        <f t="shared" si="14"/>
        <v>#DIV/0!</v>
      </c>
      <c r="K71" s="61"/>
    </row>
    <row r="72" spans="1:22" ht="22.5" hidden="1" customHeight="1" x14ac:dyDescent="0.25">
      <c r="A72" s="95" t="s">
        <v>46</v>
      </c>
      <c r="B72" s="96"/>
      <c r="C72" s="96"/>
      <c r="D72" s="96"/>
      <c r="E72" s="96"/>
      <c r="F72" s="96"/>
      <c r="G72" s="96"/>
      <c r="H72" s="96"/>
      <c r="I72" s="96"/>
      <c r="J72" s="97"/>
      <c r="K72" s="62"/>
    </row>
    <row r="73" spans="1:22" s="29" customFormat="1" ht="66" hidden="1" customHeight="1" x14ac:dyDescent="0.25">
      <c r="A73" s="8" t="s">
        <v>89</v>
      </c>
      <c r="B73" s="87"/>
      <c r="C73" s="87"/>
      <c r="D73" s="87"/>
      <c r="E73" s="87"/>
      <c r="F73" s="53"/>
      <c r="G73" s="2"/>
      <c r="H73" s="2">
        <v>0</v>
      </c>
      <c r="I73" s="2">
        <f>H73</f>
        <v>0</v>
      </c>
      <c r="J73" s="2" t="e">
        <f>I73/G73*100</f>
        <v>#DIV/0!</v>
      </c>
      <c r="K73" s="6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25.5" hidden="1" customHeight="1" x14ac:dyDescent="0.25">
      <c r="A74" s="20" t="s">
        <v>45</v>
      </c>
      <c r="B74" s="2"/>
      <c r="C74" s="2"/>
      <c r="D74" s="2"/>
      <c r="E74" s="2"/>
      <c r="F74" s="2"/>
      <c r="G74" s="3">
        <f>G73</f>
        <v>0</v>
      </c>
      <c r="H74" s="3">
        <f t="shared" ref="H74:I74" si="17">H73</f>
        <v>0</v>
      </c>
      <c r="I74" s="3">
        <f t="shared" si="17"/>
        <v>0</v>
      </c>
      <c r="J74" s="3" t="e">
        <f>I74/G74*100</f>
        <v>#DIV/0!</v>
      </c>
      <c r="K74" s="61"/>
    </row>
    <row r="75" spans="1:22" ht="68.25" hidden="1" customHeight="1" x14ac:dyDescent="0.25">
      <c r="A75" s="103" t="s">
        <v>70</v>
      </c>
      <c r="B75" s="104"/>
      <c r="C75" s="104"/>
      <c r="D75" s="104"/>
      <c r="E75" s="104"/>
      <c r="F75" s="104"/>
      <c r="G75" s="104"/>
      <c r="H75" s="104"/>
      <c r="I75" s="104"/>
      <c r="J75" s="105"/>
      <c r="K75" s="62"/>
    </row>
    <row r="76" spans="1:22" ht="289.5" hidden="1" customHeight="1" x14ac:dyDescent="0.25">
      <c r="A76" s="8" t="s">
        <v>90</v>
      </c>
      <c r="B76" s="2"/>
      <c r="C76" s="2"/>
      <c r="D76" s="2"/>
      <c r="E76" s="2"/>
      <c r="F76" s="2"/>
      <c r="G76" s="2"/>
      <c r="H76" s="2"/>
      <c r="I76" s="2"/>
      <c r="J76" s="2" t="e">
        <f>I76/G76*100</f>
        <v>#DIV/0!</v>
      </c>
      <c r="K76" s="62"/>
    </row>
    <row r="77" spans="1:22" ht="25.5" hidden="1" customHeight="1" x14ac:dyDescent="0.25">
      <c r="A77" s="20" t="s">
        <v>69</v>
      </c>
      <c r="B77" s="2"/>
      <c r="C77" s="2"/>
      <c r="D77" s="2"/>
      <c r="E77" s="2"/>
      <c r="F77" s="2"/>
      <c r="G77" s="3">
        <f>G76</f>
        <v>0</v>
      </c>
      <c r="H77" s="3">
        <f t="shared" ref="H77:I77" si="18">H76</f>
        <v>0</v>
      </c>
      <c r="I77" s="3">
        <f t="shared" si="18"/>
        <v>0</v>
      </c>
      <c r="J77" s="3" t="e">
        <f>I77/G77*100</f>
        <v>#DIV/0!</v>
      </c>
      <c r="K77" s="62"/>
    </row>
    <row r="78" spans="1:22" s="30" customFormat="1" ht="36.75" hidden="1" customHeight="1" x14ac:dyDescent="0.25">
      <c r="A78" s="95" t="s">
        <v>127</v>
      </c>
      <c r="B78" s="96"/>
      <c r="C78" s="96"/>
      <c r="D78" s="96"/>
      <c r="E78" s="96"/>
      <c r="F78" s="96"/>
      <c r="G78" s="96"/>
      <c r="H78" s="96"/>
      <c r="I78" s="96"/>
      <c r="J78" s="97"/>
      <c r="K78" s="62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s="28" customFormat="1" ht="50.25" hidden="1" customHeight="1" x14ac:dyDescent="0.25">
      <c r="A79" s="17" t="s">
        <v>102</v>
      </c>
      <c r="B79" s="2"/>
      <c r="C79" s="2"/>
      <c r="D79" s="2"/>
      <c r="E79" s="2"/>
      <c r="F79" s="2"/>
      <c r="G79" s="2"/>
      <c r="H79" s="3"/>
      <c r="I79" s="3"/>
      <c r="J79" s="3"/>
      <c r="K79" s="62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5.5" hidden="1" customHeight="1" x14ac:dyDescent="0.25">
      <c r="A80" s="20" t="s">
        <v>128</v>
      </c>
      <c r="B80" s="2"/>
      <c r="C80" s="2"/>
      <c r="D80" s="2"/>
      <c r="E80" s="2"/>
      <c r="F80" s="2"/>
      <c r="G80" s="3">
        <f>G79</f>
        <v>0</v>
      </c>
      <c r="H80" s="3">
        <f t="shared" ref="H80:I80" si="19">H79</f>
        <v>0</v>
      </c>
      <c r="I80" s="3">
        <f t="shared" si="19"/>
        <v>0</v>
      </c>
      <c r="J80" s="3">
        <v>0</v>
      </c>
      <c r="K80" s="61"/>
    </row>
    <row r="81" spans="1:22" ht="26.25" customHeight="1" x14ac:dyDescent="0.25">
      <c r="A81" s="95" t="s">
        <v>27</v>
      </c>
      <c r="B81" s="96"/>
      <c r="C81" s="96"/>
      <c r="D81" s="96"/>
      <c r="E81" s="96"/>
      <c r="F81" s="96"/>
      <c r="G81" s="96"/>
      <c r="H81" s="96"/>
      <c r="I81" s="96"/>
      <c r="J81" s="97"/>
      <c r="K81" s="62"/>
    </row>
    <row r="82" spans="1:22" s="34" customFormat="1" ht="26.25" customHeight="1" x14ac:dyDescent="0.25">
      <c r="A82" s="17" t="s">
        <v>5</v>
      </c>
      <c r="B82" s="7">
        <f>B83</f>
        <v>1644</v>
      </c>
      <c r="C82" s="23">
        <v>1369.43</v>
      </c>
      <c r="D82" s="23">
        <v>1262.78</v>
      </c>
      <c r="E82" s="23">
        <f t="shared" si="13"/>
        <v>76.811435523114355</v>
      </c>
      <c r="F82" s="23"/>
      <c r="G82" s="2"/>
      <c r="H82" s="2"/>
      <c r="I82" s="2"/>
      <c r="J82" s="2"/>
      <c r="K82" s="6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13" customFormat="1" ht="36" customHeight="1" x14ac:dyDescent="0.25">
      <c r="A83" s="11" t="s">
        <v>91</v>
      </c>
      <c r="B83" s="7">
        <v>1644</v>
      </c>
      <c r="C83" s="23">
        <f>C82</f>
        <v>1369.43</v>
      </c>
      <c r="D83" s="23">
        <f>D82</f>
        <v>1262.78</v>
      </c>
      <c r="E83" s="23">
        <f t="shared" si="13"/>
        <v>76.811435523114355</v>
      </c>
      <c r="F83" s="23"/>
      <c r="G83" s="10"/>
      <c r="H83" s="10"/>
      <c r="I83" s="10"/>
      <c r="J83" s="10"/>
      <c r="K83" s="65"/>
    </row>
    <row r="84" spans="1:22" s="13" customFormat="1" ht="26.25" hidden="1" customHeight="1" x14ac:dyDescent="0.25">
      <c r="A84" s="11" t="s">
        <v>92</v>
      </c>
      <c r="B84" s="12"/>
      <c r="C84" s="12"/>
      <c r="D84" s="12"/>
      <c r="E84" s="12" t="e">
        <f t="shared" si="13"/>
        <v>#DIV/0!</v>
      </c>
      <c r="F84" s="12"/>
      <c r="G84" s="10"/>
      <c r="H84" s="10"/>
      <c r="I84" s="10"/>
      <c r="J84" s="10"/>
      <c r="K84" s="65"/>
    </row>
    <row r="85" spans="1:22" ht="38.25" hidden="1" customHeight="1" x14ac:dyDescent="0.25">
      <c r="A85" s="17" t="s">
        <v>93</v>
      </c>
      <c r="B85" s="23"/>
      <c r="C85" s="23"/>
      <c r="D85" s="23"/>
      <c r="E85" s="12" t="e">
        <f t="shared" si="13"/>
        <v>#DIV/0!</v>
      </c>
      <c r="F85" s="12"/>
      <c r="G85" s="2"/>
      <c r="H85" s="2"/>
      <c r="I85" s="2"/>
      <c r="J85" s="2"/>
      <c r="K85" s="62"/>
    </row>
    <row r="86" spans="1:22" ht="55.5" hidden="1" customHeight="1" x14ac:dyDescent="0.25">
      <c r="A86" s="17" t="s">
        <v>94</v>
      </c>
      <c r="B86" s="23"/>
      <c r="C86" s="23"/>
      <c r="D86" s="23"/>
      <c r="E86" s="23"/>
      <c r="F86" s="23"/>
      <c r="G86" s="2"/>
      <c r="H86" s="2"/>
      <c r="I86" s="2"/>
      <c r="J86" s="2"/>
      <c r="K86" s="62"/>
    </row>
    <row r="87" spans="1:22" ht="26.25" customHeight="1" x14ac:dyDescent="0.25">
      <c r="A87" s="20" t="s">
        <v>28</v>
      </c>
      <c r="B87" s="3">
        <f>B82+B85</f>
        <v>1644</v>
      </c>
      <c r="C87" s="3">
        <f>C82+C85</f>
        <v>1369.43</v>
      </c>
      <c r="D87" s="3">
        <f>D82+D85</f>
        <v>1262.78</v>
      </c>
      <c r="E87" s="3">
        <f t="shared" ref="E87" si="20">D87/B87*100</f>
        <v>76.811435523114355</v>
      </c>
      <c r="F87" s="3"/>
      <c r="G87" s="3">
        <f>G82+G86</f>
        <v>0</v>
      </c>
      <c r="H87" s="3">
        <f t="shared" ref="H87:I87" si="21">H82+H86</f>
        <v>0</v>
      </c>
      <c r="I87" s="3">
        <f t="shared" si="21"/>
        <v>0</v>
      </c>
      <c r="J87" s="3">
        <v>0</v>
      </c>
      <c r="K87" s="62"/>
    </row>
    <row r="88" spans="1:22" ht="23.25" customHeight="1" x14ac:dyDescent="0.25">
      <c r="A88" s="95" t="s">
        <v>29</v>
      </c>
      <c r="B88" s="96"/>
      <c r="C88" s="96"/>
      <c r="D88" s="96"/>
      <c r="E88" s="96"/>
      <c r="F88" s="96"/>
      <c r="G88" s="96"/>
      <c r="H88" s="96"/>
      <c r="I88" s="96"/>
      <c r="J88" s="97"/>
      <c r="K88" s="62"/>
    </row>
    <row r="89" spans="1:22" s="30" customFormat="1" ht="71.25" hidden="1" customHeight="1" x14ac:dyDescent="0.25">
      <c r="A89" s="8" t="s">
        <v>95</v>
      </c>
      <c r="B89" s="2"/>
      <c r="C89" s="2"/>
      <c r="D89" s="2"/>
      <c r="E89" s="2"/>
      <c r="F89" s="2"/>
      <c r="G89" s="7"/>
      <c r="H89" s="2"/>
      <c r="I89" s="2"/>
      <c r="J89" s="2">
        <v>0</v>
      </c>
      <c r="K89" s="6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s="30" customFormat="1" ht="54.75" hidden="1" customHeight="1" x14ac:dyDescent="0.25">
      <c r="A90" s="45" t="s">
        <v>120</v>
      </c>
      <c r="B90" s="2"/>
      <c r="C90" s="2"/>
      <c r="D90" s="2"/>
      <c r="E90" s="2"/>
      <c r="F90" s="2"/>
      <c r="G90" s="7"/>
      <c r="H90" s="2"/>
      <c r="I90" s="2">
        <f>H90</f>
        <v>0</v>
      </c>
      <c r="J90" s="2"/>
      <c r="K90" s="6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s="30" customFormat="1" ht="53.25" hidden="1" customHeight="1" x14ac:dyDescent="0.25">
      <c r="A91" s="17" t="s">
        <v>96</v>
      </c>
      <c r="B91" s="2"/>
      <c r="C91" s="2"/>
      <c r="D91" s="2"/>
      <c r="E91" s="2"/>
      <c r="F91" s="2"/>
      <c r="G91" s="7"/>
      <c r="H91" s="2"/>
      <c r="I91" s="2"/>
      <c r="J91" s="2">
        <v>0</v>
      </c>
      <c r="K91" s="6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s="30" customFormat="1" ht="66" customHeight="1" x14ac:dyDescent="0.25">
      <c r="A92" s="17" t="s">
        <v>97</v>
      </c>
      <c r="B92" s="2"/>
      <c r="C92" s="2"/>
      <c r="D92" s="2"/>
      <c r="E92" s="46"/>
      <c r="F92" s="46"/>
      <c r="G92" s="7">
        <v>483879.3</v>
      </c>
      <c r="H92" s="7">
        <v>372624.7</v>
      </c>
      <c r="I92" s="7">
        <v>369080.72</v>
      </c>
      <c r="J92" s="2">
        <f>I92/G92*100</f>
        <v>76.275368671484813</v>
      </c>
      <c r="K92" s="6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30" customFormat="1" ht="69.75" customHeight="1" x14ac:dyDescent="0.25">
      <c r="A93" s="17" t="s">
        <v>79</v>
      </c>
      <c r="B93" s="2"/>
      <c r="C93" s="2"/>
      <c r="D93" s="2"/>
      <c r="E93" s="2"/>
      <c r="F93" s="2"/>
      <c r="G93" s="7">
        <v>1399.4</v>
      </c>
      <c r="H93" s="7"/>
      <c r="I93" s="7">
        <f>H93</f>
        <v>0</v>
      </c>
      <c r="J93" s="2">
        <f t="shared" ref="J93:J167" si="22">I93/G93*100</f>
        <v>0</v>
      </c>
      <c r="K93" s="6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s="30" customFormat="1" ht="51" customHeight="1" x14ac:dyDescent="0.25">
      <c r="A94" s="17" t="s">
        <v>87</v>
      </c>
      <c r="B94" s="2"/>
      <c r="C94" s="2"/>
      <c r="D94" s="2"/>
      <c r="E94" s="2"/>
      <c r="F94" s="2"/>
      <c r="G94" s="7">
        <v>20586.400000000001</v>
      </c>
      <c r="H94" s="2">
        <v>1000</v>
      </c>
      <c r="I94" s="2">
        <v>1000</v>
      </c>
      <c r="J94" s="2">
        <f t="shared" si="22"/>
        <v>4.8575758753351721</v>
      </c>
      <c r="K94" s="6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s="30" customFormat="1" ht="49.5" hidden="1" customHeight="1" x14ac:dyDescent="0.25">
      <c r="A95" s="17" t="s">
        <v>98</v>
      </c>
      <c r="B95" s="2"/>
      <c r="C95" s="2"/>
      <c r="D95" s="2"/>
      <c r="E95" s="2"/>
      <c r="F95" s="2"/>
      <c r="G95" s="7"/>
      <c r="H95" s="2"/>
      <c r="I95" s="7"/>
      <c r="J95" s="2">
        <v>0</v>
      </c>
      <c r="K95" s="6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s="30" customFormat="1" ht="53.25" customHeight="1" x14ac:dyDescent="0.25">
      <c r="A96" s="17" t="s">
        <v>99</v>
      </c>
      <c r="B96" s="2"/>
      <c r="C96" s="2"/>
      <c r="D96" s="2"/>
      <c r="E96" s="2"/>
      <c r="F96" s="2"/>
      <c r="G96" s="7">
        <v>205082.7</v>
      </c>
      <c r="H96" s="2">
        <v>130668.16</v>
      </c>
      <c r="I96" s="2">
        <v>130668.16</v>
      </c>
      <c r="J96" s="2">
        <f t="shared" si="22"/>
        <v>63.714862345775622</v>
      </c>
      <c r="K96" s="6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s="30" customFormat="1" ht="70.5" customHeight="1" x14ac:dyDescent="0.25">
      <c r="A97" s="17" t="s">
        <v>100</v>
      </c>
      <c r="B97" s="2"/>
      <c r="C97" s="2"/>
      <c r="D97" s="2"/>
      <c r="E97" s="2"/>
      <c r="F97" s="2"/>
      <c r="G97" s="7">
        <v>18133.5</v>
      </c>
      <c r="H97" s="7"/>
      <c r="I97" s="7"/>
      <c r="J97" s="2">
        <f t="shared" si="22"/>
        <v>0</v>
      </c>
      <c r="K97" s="6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s="30" customFormat="1" ht="49.5" customHeight="1" x14ac:dyDescent="0.25">
      <c r="A98" s="17" t="s">
        <v>101</v>
      </c>
      <c r="B98" s="2"/>
      <c r="C98" s="2"/>
      <c r="D98" s="2"/>
      <c r="E98" s="2"/>
      <c r="F98" s="2"/>
      <c r="G98" s="7">
        <v>8322.9</v>
      </c>
      <c r="H98" s="7">
        <v>6282.9112800000003</v>
      </c>
      <c r="I98" s="7">
        <f>H98</f>
        <v>6282.9112800000003</v>
      </c>
      <c r="J98" s="2">
        <f t="shared" si="22"/>
        <v>75.489448149082662</v>
      </c>
      <c r="K98" s="6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s="30" customFormat="1" ht="53.25" customHeight="1" x14ac:dyDescent="0.25">
      <c r="A99" s="17" t="s">
        <v>88</v>
      </c>
      <c r="B99" s="2"/>
      <c r="C99" s="2"/>
      <c r="D99" s="2"/>
      <c r="E99" s="2"/>
      <c r="F99" s="2"/>
      <c r="G99" s="7">
        <v>27069.8</v>
      </c>
      <c r="H99" s="7">
        <v>10572.82</v>
      </c>
      <c r="I99" s="7">
        <v>8396.49</v>
      </c>
      <c r="J99" s="2">
        <f t="shared" si="22"/>
        <v>31.017924033424705</v>
      </c>
      <c r="K99" s="6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30" customFormat="1" ht="57" hidden="1" customHeight="1" x14ac:dyDescent="0.25">
      <c r="A100" s="17" t="s">
        <v>102</v>
      </c>
      <c r="B100" s="2"/>
      <c r="C100" s="2"/>
      <c r="D100" s="2"/>
      <c r="E100" s="2"/>
      <c r="F100" s="2"/>
      <c r="G100" s="7"/>
      <c r="H100" s="2"/>
      <c r="I100" s="2">
        <f>H100</f>
        <v>0</v>
      </c>
      <c r="J100" s="2" t="e">
        <f t="shared" si="22"/>
        <v>#DIV/0!</v>
      </c>
      <c r="K100" s="6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55.5" hidden="1" customHeight="1" x14ac:dyDescent="0.25">
      <c r="A101" s="17" t="s">
        <v>103</v>
      </c>
      <c r="B101" s="2"/>
      <c r="C101" s="2"/>
      <c r="D101" s="2"/>
      <c r="E101" s="2"/>
      <c r="F101" s="2"/>
      <c r="G101" s="7"/>
      <c r="H101" s="2"/>
      <c r="I101" s="2"/>
      <c r="J101" s="2" t="e">
        <f t="shared" si="22"/>
        <v>#DIV/0!</v>
      </c>
      <c r="K101" s="62"/>
    </row>
    <row r="102" spans="1:22" s="30" customFormat="1" ht="54" customHeight="1" x14ac:dyDescent="0.25">
      <c r="A102" s="8" t="s">
        <v>104</v>
      </c>
      <c r="B102" s="2"/>
      <c r="C102" s="2"/>
      <c r="D102" s="2"/>
      <c r="E102" s="2"/>
      <c r="F102" s="2"/>
      <c r="G102" s="7">
        <v>346080.1</v>
      </c>
      <c r="H102" s="2">
        <v>91159.15</v>
      </c>
      <c r="I102" s="2">
        <v>91098.97</v>
      </c>
      <c r="J102" s="2">
        <f t="shared" si="22"/>
        <v>26.32308820992597</v>
      </c>
      <c r="K102" s="62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s="30" customFormat="1" ht="65.25" customHeight="1" x14ac:dyDescent="0.25">
      <c r="A103" s="8" t="s">
        <v>173</v>
      </c>
      <c r="B103" s="2"/>
      <c r="C103" s="2"/>
      <c r="D103" s="2"/>
      <c r="E103" s="2"/>
      <c r="F103" s="2"/>
      <c r="G103" s="7">
        <v>1746</v>
      </c>
      <c r="H103" s="2"/>
      <c r="I103" s="2"/>
      <c r="J103" s="2"/>
      <c r="K103" s="6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s="30" customFormat="1" ht="67.5" customHeight="1" x14ac:dyDescent="0.25">
      <c r="A104" s="8" t="s">
        <v>167</v>
      </c>
      <c r="B104" s="2"/>
      <c r="C104" s="2"/>
      <c r="D104" s="2"/>
      <c r="E104" s="2"/>
      <c r="F104" s="2"/>
      <c r="G104" s="7">
        <v>30956.5</v>
      </c>
      <c r="H104" s="2">
        <v>36.819339999999997</v>
      </c>
      <c r="I104" s="2">
        <v>36.819339999999997</v>
      </c>
      <c r="J104" s="2">
        <f t="shared" si="22"/>
        <v>0.11893896273803561</v>
      </c>
      <c r="K104" s="62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s="30" customFormat="1" ht="68.25" customHeight="1" x14ac:dyDescent="0.25">
      <c r="A105" s="8" t="s">
        <v>121</v>
      </c>
      <c r="B105" s="2"/>
      <c r="C105" s="2"/>
      <c r="D105" s="2"/>
      <c r="E105" s="2"/>
      <c r="F105" s="2"/>
      <c r="G105" s="7">
        <v>440550.8</v>
      </c>
      <c r="H105" s="2">
        <v>20085.78</v>
      </c>
      <c r="I105" s="2">
        <v>3936.7678099999998</v>
      </c>
      <c r="J105" s="2">
        <f t="shared" ref="J105" si="23">I105/G105*100</f>
        <v>0.89360133042545831</v>
      </c>
      <c r="K105" s="62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s="30" customFormat="1" ht="98.25" customHeight="1" x14ac:dyDescent="0.25">
      <c r="A106" s="8" t="s">
        <v>172</v>
      </c>
      <c r="B106" s="2"/>
      <c r="C106" s="2"/>
      <c r="D106" s="2"/>
      <c r="E106" s="2"/>
      <c r="F106" s="2"/>
      <c r="G106" s="7"/>
      <c r="H106" s="2"/>
      <c r="I106" s="2"/>
      <c r="J106" s="2"/>
      <c r="K106" s="62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s="30" customFormat="1" ht="98.25" customHeight="1" x14ac:dyDescent="0.25">
      <c r="A107" s="54" t="s">
        <v>171</v>
      </c>
      <c r="B107" s="2"/>
      <c r="C107" s="2"/>
      <c r="D107" s="2"/>
      <c r="E107" s="2"/>
      <c r="F107" s="2"/>
      <c r="G107" s="7">
        <v>21437.1</v>
      </c>
      <c r="H107" s="2">
        <f>112.13+1165.71</f>
        <v>1277.8400000000001</v>
      </c>
      <c r="I107" s="2">
        <v>1218.79</v>
      </c>
      <c r="J107" s="2"/>
      <c r="K107" s="62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5.5" customHeight="1" x14ac:dyDescent="0.25">
      <c r="A108" s="20" t="s">
        <v>30</v>
      </c>
      <c r="B108" s="3"/>
      <c r="C108" s="3"/>
      <c r="D108" s="3"/>
      <c r="E108" s="3"/>
      <c r="F108" s="3"/>
      <c r="G108" s="3">
        <f>SUM(G89:G107)</f>
        <v>1605244.5000000002</v>
      </c>
      <c r="H108" s="3">
        <f>SUM(H89:H107)</f>
        <v>633708.18062</v>
      </c>
      <c r="I108" s="3">
        <f>SUM(I90:I107)</f>
        <v>611719.62843000004</v>
      </c>
      <c r="J108" s="2">
        <f t="shared" si="22"/>
        <v>38.107567316380774</v>
      </c>
      <c r="K108" s="61">
        <f>H108-H106</f>
        <v>633708.18062</v>
      </c>
      <c r="L108" s="57"/>
    </row>
    <row r="109" spans="1:22" ht="25.5" customHeight="1" x14ac:dyDescent="0.25">
      <c r="A109" s="103" t="s">
        <v>168</v>
      </c>
      <c r="B109" s="104"/>
      <c r="C109" s="104"/>
      <c r="D109" s="104"/>
      <c r="E109" s="104"/>
      <c r="F109" s="104"/>
      <c r="G109" s="104"/>
      <c r="H109" s="104"/>
      <c r="I109" s="104"/>
      <c r="J109" s="105"/>
      <c r="K109" s="61"/>
    </row>
    <row r="110" spans="1:22" ht="74.25" hidden="1" customHeight="1" x14ac:dyDescent="0.25">
      <c r="A110" s="17" t="s">
        <v>97</v>
      </c>
      <c r="B110" s="51"/>
      <c r="C110" s="51"/>
      <c r="D110" s="51"/>
      <c r="E110" s="51"/>
      <c r="F110" s="51"/>
      <c r="G110" s="2"/>
      <c r="H110" s="2"/>
      <c r="I110" s="2"/>
      <c r="J110" s="2" t="e">
        <f t="shared" si="22"/>
        <v>#DIV/0!</v>
      </c>
      <c r="K110" s="62"/>
    </row>
    <row r="111" spans="1:22" s="28" customFormat="1" ht="66" customHeight="1" x14ac:dyDescent="0.25">
      <c r="A111" s="17" t="s">
        <v>97</v>
      </c>
      <c r="B111" s="51"/>
      <c r="C111" s="51"/>
      <c r="D111" s="51"/>
      <c r="E111" s="51"/>
      <c r="F111" s="51"/>
      <c r="G111" s="2">
        <v>70806</v>
      </c>
      <c r="H111" s="2">
        <v>12766.06</v>
      </c>
      <c r="I111" s="2">
        <v>12766.06</v>
      </c>
      <c r="J111" s="2">
        <f t="shared" si="22"/>
        <v>18.029630257322825</v>
      </c>
      <c r="K111" s="62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68.25" hidden="1" customHeight="1" x14ac:dyDescent="0.25">
      <c r="A112" s="8" t="s">
        <v>105</v>
      </c>
      <c r="B112" s="3"/>
      <c r="C112" s="3"/>
      <c r="D112" s="3"/>
      <c r="E112" s="3"/>
      <c r="F112" s="3"/>
      <c r="G112" s="2"/>
      <c r="H112" s="2"/>
      <c r="I112" s="2"/>
      <c r="J112" s="2" t="e">
        <f t="shared" si="22"/>
        <v>#DIV/0!</v>
      </c>
      <c r="K112" s="62"/>
    </row>
    <row r="113" spans="1:22" ht="25.5" customHeight="1" x14ac:dyDescent="0.25">
      <c r="A113" s="20" t="s">
        <v>169</v>
      </c>
      <c r="B113" s="3"/>
      <c r="C113" s="3"/>
      <c r="D113" s="3"/>
      <c r="E113" s="3"/>
      <c r="F113" s="3"/>
      <c r="G113" s="3">
        <f>G112+G110+G111</f>
        <v>70806</v>
      </c>
      <c r="H113" s="3">
        <f t="shared" ref="H113:I113" si="24">H112+H110+H111</f>
        <v>12766.06</v>
      </c>
      <c r="I113" s="3">
        <f t="shared" si="24"/>
        <v>12766.06</v>
      </c>
      <c r="J113" s="3">
        <f t="shared" si="22"/>
        <v>18.029630257322825</v>
      </c>
      <c r="K113" s="61"/>
    </row>
    <row r="114" spans="1:22" ht="22.5" hidden="1" customHeight="1" x14ac:dyDescent="0.25">
      <c r="A114" s="95" t="s">
        <v>49</v>
      </c>
      <c r="B114" s="96"/>
      <c r="C114" s="96"/>
      <c r="D114" s="96"/>
      <c r="E114" s="96"/>
      <c r="F114" s="96"/>
      <c r="G114" s="96"/>
      <c r="H114" s="96"/>
      <c r="I114" s="96"/>
      <c r="J114" s="97"/>
      <c r="K114" s="62"/>
    </row>
    <row r="115" spans="1:22" ht="53.25" hidden="1" customHeight="1" x14ac:dyDescent="0.25">
      <c r="A115" s="17" t="s">
        <v>102</v>
      </c>
      <c r="B115" s="87"/>
      <c r="C115" s="87"/>
      <c r="D115" s="87"/>
      <c r="E115" s="87"/>
      <c r="F115" s="53"/>
      <c r="G115" s="2"/>
      <c r="H115" s="2"/>
      <c r="I115" s="2"/>
      <c r="J115" s="2" t="e">
        <f>I115/G115*100</f>
        <v>#DIV/0!</v>
      </c>
      <c r="K115" s="62"/>
    </row>
    <row r="116" spans="1:22" ht="25.5" hidden="1" customHeight="1" x14ac:dyDescent="0.25">
      <c r="A116" s="20" t="s">
        <v>48</v>
      </c>
      <c r="B116" s="2"/>
      <c r="C116" s="2"/>
      <c r="D116" s="2"/>
      <c r="E116" s="2"/>
      <c r="F116" s="2"/>
      <c r="G116" s="3">
        <f>G115</f>
        <v>0</v>
      </c>
      <c r="H116" s="3">
        <f t="shared" ref="H116:I116" si="25">H115</f>
        <v>0</v>
      </c>
      <c r="I116" s="3">
        <f t="shared" si="25"/>
        <v>0</v>
      </c>
      <c r="J116" s="3" t="e">
        <f>I116/G116*100</f>
        <v>#DIV/0!</v>
      </c>
      <c r="K116" s="62"/>
    </row>
    <row r="117" spans="1:22" ht="22.5" hidden="1" customHeight="1" x14ac:dyDescent="0.25">
      <c r="A117" s="95" t="s">
        <v>51</v>
      </c>
      <c r="B117" s="96"/>
      <c r="C117" s="96"/>
      <c r="D117" s="96"/>
      <c r="E117" s="96"/>
      <c r="F117" s="96"/>
      <c r="G117" s="96"/>
      <c r="H117" s="96"/>
      <c r="I117" s="96"/>
      <c r="J117" s="97"/>
      <c r="K117" s="62"/>
    </row>
    <row r="118" spans="1:22" ht="50.25" hidden="1" customHeight="1" x14ac:dyDescent="0.25">
      <c r="A118" s="17" t="s">
        <v>102</v>
      </c>
      <c r="B118" s="87"/>
      <c r="C118" s="87"/>
      <c r="D118" s="87"/>
      <c r="E118" s="87"/>
      <c r="F118" s="53"/>
      <c r="G118" s="2"/>
      <c r="H118" s="2"/>
      <c r="I118" s="2"/>
      <c r="J118" s="2" t="e">
        <f>I118/G118*100</f>
        <v>#DIV/0!</v>
      </c>
      <c r="K118" s="62"/>
    </row>
    <row r="119" spans="1:22" ht="25.5" hidden="1" customHeight="1" x14ac:dyDescent="0.25">
      <c r="A119" s="20" t="s">
        <v>50</v>
      </c>
      <c r="B119" s="2"/>
      <c r="C119" s="2"/>
      <c r="D119" s="2"/>
      <c r="E119" s="2"/>
      <c r="F119" s="2"/>
      <c r="G119" s="3">
        <f>G118</f>
        <v>0</v>
      </c>
      <c r="H119" s="3">
        <f t="shared" ref="H119:I119" si="26">H118</f>
        <v>0</v>
      </c>
      <c r="I119" s="3">
        <f t="shared" si="26"/>
        <v>0</v>
      </c>
      <c r="J119" s="3" t="e">
        <f>I119/G119*100</f>
        <v>#DIV/0!</v>
      </c>
      <c r="K119" s="62"/>
    </row>
    <row r="120" spans="1:22" ht="25.5" hidden="1" customHeight="1" x14ac:dyDescent="0.25">
      <c r="A120" s="103" t="s">
        <v>49</v>
      </c>
      <c r="B120" s="104"/>
      <c r="C120" s="104"/>
      <c r="D120" s="104"/>
      <c r="E120" s="104"/>
      <c r="F120" s="104"/>
      <c r="G120" s="104"/>
      <c r="H120" s="104"/>
      <c r="I120" s="104"/>
      <c r="J120" s="105"/>
      <c r="K120" s="62"/>
    </row>
    <row r="121" spans="1:22" s="28" customFormat="1" ht="51" hidden="1" customHeight="1" x14ac:dyDescent="0.25">
      <c r="A121" s="17" t="s">
        <v>102</v>
      </c>
      <c r="B121" s="2"/>
      <c r="C121" s="2"/>
      <c r="D121" s="2"/>
      <c r="E121" s="2"/>
      <c r="F121" s="2"/>
      <c r="G121" s="2"/>
      <c r="H121" s="2"/>
      <c r="I121" s="2"/>
      <c r="J121" s="2">
        <v>0</v>
      </c>
      <c r="K121" s="62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25.5" hidden="1" customHeight="1" x14ac:dyDescent="0.25">
      <c r="A122" s="20" t="s">
        <v>48</v>
      </c>
      <c r="B122" s="2"/>
      <c r="C122" s="2"/>
      <c r="D122" s="2"/>
      <c r="E122" s="2"/>
      <c r="F122" s="2"/>
      <c r="G122" s="3">
        <f>G121</f>
        <v>0</v>
      </c>
      <c r="H122" s="3">
        <f t="shared" ref="H122:I122" si="27">H121</f>
        <v>0</v>
      </c>
      <c r="I122" s="3">
        <f t="shared" si="27"/>
        <v>0</v>
      </c>
      <c r="J122" s="3">
        <v>0</v>
      </c>
      <c r="K122" s="61"/>
    </row>
    <row r="123" spans="1:22" ht="25.5" customHeight="1" x14ac:dyDescent="0.25">
      <c r="A123" s="95" t="s">
        <v>31</v>
      </c>
      <c r="B123" s="96"/>
      <c r="C123" s="96"/>
      <c r="D123" s="96"/>
      <c r="E123" s="96"/>
      <c r="F123" s="96"/>
      <c r="G123" s="96"/>
      <c r="H123" s="96"/>
      <c r="I123" s="96"/>
      <c r="J123" s="97"/>
      <c r="K123" s="62"/>
    </row>
    <row r="124" spans="1:22" s="30" customFormat="1" ht="72" customHeight="1" x14ac:dyDescent="0.25">
      <c r="A124" s="8" t="s">
        <v>95</v>
      </c>
      <c r="B124" s="38"/>
      <c r="C124" s="23"/>
      <c r="D124" s="23"/>
      <c r="E124" s="23"/>
      <c r="F124" s="23"/>
      <c r="G124" s="2">
        <v>14290</v>
      </c>
      <c r="H124" s="2">
        <v>5790</v>
      </c>
      <c r="I124" s="2">
        <v>5295.32</v>
      </c>
      <c r="J124" s="2">
        <f>I124/G124*100</f>
        <v>37.056123163051083</v>
      </c>
      <c r="K124" s="62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25.5" customHeight="1" x14ac:dyDescent="0.25">
      <c r="A125" s="20" t="s">
        <v>32</v>
      </c>
      <c r="B125" s="3">
        <f>B124</f>
        <v>0</v>
      </c>
      <c r="C125" s="3">
        <f t="shared" ref="C125:E125" si="28">C124</f>
        <v>0</v>
      </c>
      <c r="D125" s="3">
        <f t="shared" si="28"/>
        <v>0</v>
      </c>
      <c r="E125" s="3">
        <f t="shared" si="28"/>
        <v>0</v>
      </c>
      <c r="F125" s="3"/>
      <c r="G125" s="3">
        <f>G124</f>
        <v>14290</v>
      </c>
      <c r="H125" s="3">
        <f t="shared" ref="H125:I125" si="29">H124</f>
        <v>5790</v>
      </c>
      <c r="I125" s="3">
        <f t="shared" si="29"/>
        <v>5295.32</v>
      </c>
      <c r="J125" s="3">
        <f>I125/G125*100</f>
        <v>37.056123163051083</v>
      </c>
      <c r="K125" s="61"/>
    </row>
    <row r="126" spans="1:22" ht="25.5" customHeight="1" x14ac:dyDescent="0.25">
      <c r="A126" s="95" t="s">
        <v>53</v>
      </c>
      <c r="B126" s="96"/>
      <c r="C126" s="96"/>
      <c r="D126" s="96"/>
      <c r="E126" s="96"/>
      <c r="F126" s="96"/>
      <c r="G126" s="96"/>
      <c r="H126" s="96"/>
      <c r="I126" s="96"/>
      <c r="J126" s="97"/>
      <c r="K126" s="62"/>
    </row>
    <row r="127" spans="1:22" ht="74.25" hidden="1" customHeight="1" x14ac:dyDescent="0.25">
      <c r="A127" s="8" t="s">
        <v>105</v>
      </c>
      <c r="B127" s="3"/>
      <c r="C127" s="3"/>
      <c r="D127" s="3"/>
      <c r="E127" s="3"/>
      <c r="F127" s="3"/>
      <c r="G127" s="2"/>
      <c r="H127" s="2"/>
      <c r="I127" s="2"/>
      <c r="J127" s="3" t="e">
        <f>I127/G127*100</f>
        <v>#DIV/0!</v>
      </c>
      <c r="K127" s="62"/>
    </row>
    <row r="128" spans="1:22" ht="78.75" hidden="1" customHeight="1" x14ac:dyDescent="0.25">
      <c r="A128" s="17" t="s">
        <v>97</v>
      </c>
      <c r="B128" s="3"/>
      <c r="C128" s="3"/>
      <c r="D128" s="3"/>
      <c r="E128" s="3"/>
      <c r="F128" s="3"/>
      <c r="G128" s="2"/>
      <c r="H128" s="2"/>
      <c r="I128" s="2"/>
      <c r="J128" s="3" t="e">
        <f>I128/G128*100</f>
        <v>#DIV/0!</v>
      </c>
      <c r="K128" s="62"/>
    </row>
    <row r="129" spans="1:22" s="33" customFormat="1" ht="55.5" customHeight="1" x14ac:dyDescent="0.25">
      <c r="A129" s="17" t="s">
        <v>87</v>
      </c>
      <c r="B129" s="3"/>
      <c r="C129" s="3"/>
      <c r="D129" s="3"/>
      <c r="E129" s="3"/>
      <c r="F129" s="3"/>
      <c r="G129" s="2">
        <v>98015.3</v>
      </c>
      <c r="H129" s="2">
        <v>65639.53</v>
      </c>
      <c r="I129" s="2">
        <v>65620.34</v>
      </c>
      <c r="J129" s="3">
        <f>I129/G129*100</f>
        <v>66.949078358174688</v>
      </c>
      <c r="K129" s="62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25.5" customHeight="1" x14ac:dyDescent="0.25">
      <c r="A130" s="20" t="s">
        <v>52</v>
      </c>
      <c r="B130" s="3">
        <f>B128</f>
        <v>0</v>
      </c>
      <c r="C130" s="3">
        <f t="shared" ref="C130:E130" si="30">C128</f>
        <v>0</v>
      </c>
      <c r="D130" s="3">
        <f t="shared" si="30"/>
        <v>0</v>
      </c>
      <c r="E130" s="3">
        <f t="shared" si="30"/>
        <v>0</v>
      </c>
      <c r="F130" s="3"/>
      <c r="G130" s="3">
        <f>G127+G128+G129</f>
        <v>98015.3</v>
      </c>
      <c r="H130" s="3">
        <f t="shared" ref="H130:I130" si="31">H127+H128+H129</f>
        <v>65639.53</v>
      </c>
      <c r="I130" s="3">
        <f t="shared" si="31"/>
        <v>65620.34</v>
      </c>
      <c r="J130" s="3">
        <f>I130/G130*100</f>
        <v>66.949078358174688</v>
      </c>
      <c r="K130" s="61"/>
    </row>
    <row r="131" spans="1:22" ht="21.75" customHeight="1" x14ac:dyDescent="0.25">
      <c r="A131" s="95" t="s">
        <v>54</v>
      </c>
      <c r="B131" s="96"/>
      <c r="C131" s="96"/>
      <c r="D131" s="96"/>
      <c r="E131" s="96"/>
      <c r="F131" s="96"/>
      <c r="G131" s="96"/>
      <c r="H131" s="96"/>
      <c r="I131" s="96"/>
      <c r="J131" s="97"/>
      <c r="K131" s="62"/>
    </row>
    <row r="132" spans="1:22" s="29" customFormat="1" ht="69" customHeight="1" x14ac:dyDescent="0.25">
      <c r="A132" s="8" t="s">
        <v>89</v>
      </c>
      <c r="B132" s="87"/>
      <c r="C132" s="87"/>
      <c r="D132" s="87"/>
      <c r="E132" s="87"/>
      <c r="F132" s="53"/>
      <c r="G132" s="2">
        <v>600</v>
      </c>
      <c r="H132" s="2">
        <v>0</v>
      </c>
      <c r="I132" s="2">
        <v>0</v>
      </c>
      <c r="J132" s="2">
        <f>I132/G132*100</f>
        <v>0</v>
      </c>
      <c r="K132" s="62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25.5" customHeight="1" x14ac:dyDescent="0.25">
      <c r="A133" s="20" t="s">
        <v>55</v>
      </c>
      <c r="B133" s="2"/>
      <c r="C133" s="2"/>
      <c r="D133" s="2"/>
      <c r="E133" s="2"/>
      <c r="F133" s="2"/>
      <c r="G133" s="3">
        <f>G132</f>
        <v>600</v>
      </c>
      <c r="H133" s="3">
        <f t="shared" ref="H133:I133" si="32">H132</f>
        <v>0</v>
      </c>
      <c r="I133" s="3">
        <f t="shared" si="32"/>
        <v>0</v>
      </c>
      <c r="J133" s="3">
        <f>I133/G133*100</f>
        <v>0</v>
      </c>
      <c r="K133" s="61"/>
    </row>
    <row r="134" spans="1:22" ht="21.75" hidden="1" customHeight="1" x14ac:dyDescent="0.25">
      <c r="A134" s="95" t="s">
        <v>57</v>
      </c>
      <c r="B134" s="96"/>
      <c r="C134" s="96"/>
      <c r="D134" s="96"/>
      <c r="E134" s="96"/>
      <c r="F134" s="96"/>
      <c r="G134" s="96"/>
      <c r="H134" s="96"/>
      <c r="I134" s="96"/>
      <c r="J134" s="97"/>
      <c r="K134" s="62"/>
    </row>
    <row r="135" spans="1:22" s="29" customFormat="1" ht="71.25" hidden="1" customHeight="1" x14ac:dyDescent="0.25">
      <c r="A135" s="8" t="s">
        <v>89</v>
      </c>
      <c r="B135" s="87"/>
      <c r="C135" s="87"/>
      <c r="D135" s="87"/>
      <c r="E135" s="87"/>
      <c r="F135" s="53"/>
      <c r="G135" s="2"/>
      <c r="H135" s="2"/>
      <c r="I135" s="2"/>
      <c r="J135" s="2" t="e">
        <f>I135/G135*100</f>
        <v>#DIV/0!</v>
      </c>
      <c r="K135" s="62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25.5" hidden="1" customHeight="1" x14ac:dyDescent="0.25">
      <c r="A136" s="20" t="s">
        <v>56</v>
      </c>
      <c r="B136" s="2"/>
      <c r="C136" s="2"/>
      <c r="D136" s="2"/>
      <c r="E136" s="2"/>
      <c r="F136" s="2"/>
      <c r="G136" s="3">
        <f>G135</f>
        <v>0</v>
      </c>
      <c r="H136" s="3">
        <f t="shared" ref="H136:I136" si="33">H135</f>
        <v>0</v>
      </c>
      <c r="I136" s="3">
        <f t="shared" si="33"/>
        <v>0</v>
      </c>
      <c r="J136" s="3" t="e">
        <f>I136/G136*100</f>
        <v>#DIV/0!</v>
      </c>
      <c r="K136" s="61"/>
    </row>
    <row r="137" spans="1:22" ht="20.25" customHeight="1" x14ac:dyDescent="0.25">
      <c r="A137" s="95" t="s">
        <v>33</v>
      </c>
      <c r="B137" s="96"/>
      <c r="C137" s="96"/>
      <c r="D137" s="96"/>
      <c r="E137" s="96"/>
      <c r="F137" s="96"/>
      <c r="G137" s="96"/>
      <c r="H137" s="96"/>
      <c r="I137" s="96"/>
      <c r="J137" s="97"/>
      <c r="K137" s="62"/>
    </row>
    <row r="138" spans="1:22" s="30" customFormat="1" ht="69" customHeight="1" x14ac:dyDescent="0.25">
      <c r="A138" s="8" t="s">
        <v>178</v>
      </c>
      <c r="B138" s="2">
        <v>10000</v>
      </c>
      <c r="C138" s="2">
        <v>6160.77</v>
      </c>
      <c r="D138" s="2">
        <f>C138</f>
        <v>6160.77</v>
      </c>
      <c r="E138" s="2">
        <f t="shared" ref="E138:E140" si="34">D138/B138*100</f>
        <v>61.607700000000008</v>
      </c>
      <c r="F138" s="2"/>
      <c r="G138" s="2"/>
      <c r="H138" s="2"/>
      <c r="I138" s="2"/>
      <c r="J138" s="2"/>
      <c r="K138" s="62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31" customFormat="1" ht="120.75" customHeight="1" x14ac:dyDescent="0.25">
      <c r="A139" s="8" t="s">
        <v>106</v>
      </c>
      <c r="B139" s="2">
        <v>8840</v>
      </c>
      <c r="C139" s="2">
        <v>8084</v>
      </c>
      <c r="D139" s="2">
        <f>C139</f>
        <v>8084</v>
      </c>
      <c r="E139" s="2">
        <f t="shared" si="34"/>
        <v>91.447963800904972</v>
      </c>
      <c r="F139" s="2"/>
      <c r="G139" s="2"/>
      <c r="H139" s="2"/>
      <c r="I139" s="2"/>
      <c r="J139" s="2"/>
      <c r="K139" s="62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9.5" customHeight="1" x14ac:dyDescent="0.25">
      <c r="A140" s="20" t="s">
        <v>34</v>
      </c>
      <c r="B140" s="3">
        <f>B138+B139</f>
        <v>18840</v>
      </c>
      <c r="C140" s="3">
        <f t="shared" ref="C140:D140" si="35">C138+C139</f>
        <v>14244.77</v>
      </c>
      <c r="D140" s="3">
        <f t="shared" si="35"/>
        <v>14244.77</v>
      </c>
      <c r="E140" s="3">
        <f t="shared" si="34"/>
        <v>75.609182590233544</v>
      </c>
      <c r="F140" s="3"/>
      <c r="G140" s="2"/>
      <c r="H140" s="2"/>
      <c r="I140" s="2"/>
      <c r="J140" s="2"/>
      <c r="K140" s="62"/>
    </row>
    <row r="141" spans="1:22" ht="21.75" hidden="1" customHeight="1" x14ac:dyDescent="0.25">
      <c r="A141" s="95" t="s">
        <v>59</v>
      </c>
      <c r="B141" s="96"/>
      <c r="C141" s="96"/>
      <c r="D141" s="96"/>
      <c r="E141" s="96"/>
      <c r="F141" s="96"/>
      <c r="G141" s="96"/>
      <c r="H141" s="96"/>
      <c r="I141" s="96"/>
      <c r="J141" s="97"/>
      <c r="K141" s="62"/>
    </row>
    <row r="142" spans="1:22" ht="71.25" hidden="1" customHeight="1" x14ac:dyDescent="0.25">
      <c r="A142" s="8" t="s">
        <v>107</v>
      </c>
      <c r="B142" s="87"/>
      <c r="C142" s="87"/>
      <c r="D142" s="87"/>
      <c r="E142" s="87"/>
      <c r="F142" s="53"/>
      <c r="G142" s="2"/>
      <c r="H142" s="2"/>
      <c r="I142" s="2"/>
      <c r="J142" s="2" t="e">
        <f>I142/G142*100</f>
        <v>#DIV/0!</v>
      </c>
      <c r="K142" s="62"/>
    </row>
    <row r="143" spans="1:22" ht="25.5" hidden="1" customHeight="1" x14ac:dyDescent="0.25">
      <c r="A143" s="20" t="s">
        <v>58</v>
      </c>
      <c r="B143" s="2"/>
      <c r="C143" s="2"/>
      <c r="D143" s="2"/>
      <c r="E143" s="2"/>
      <c r="F143" s="2"/>
      <c r="G143" s="3">
        <f>G142</f>
        <v>0</v>
      </c>
      <c r="H143" s="3">
        <f t="shared" ref="H143:I143" si="36">H142</f>
        <v>0</v>
      </c>
      <c r="I143" s="3">
        <f t="shared" si="36"/>
        <v>0</v>
      </c>
      <c r="J143" s="3" t="e">
        <f>I143/G143*100</f>
        <v>#DIV/0!</v>
      </c>
      <c r="K143" s="62"/>
    </row>
    <row r="144" spans="1:22" ht="41.25" hidden="1" customHeight="1" x14ac:dyDescent="0.25">
      <c r="A144" s="95" t="s">
        <v>60</v>
      </c>
      <c r="B144" s="96"/>
      <c r="C144" s="96"/>
      <c r="D144" s="96"/>
      <c r="E144" s="96"/>
      <c r="F144" s="96"/>
      <c r="G144" s="96"/>
      <c r="H144" s="96"/>
      <c r="I144" s="96"/>
      <c r="J144" s="97"/>
      <c r="K144" s="62"/>
    </row>
    <row r="145" spans="1:22" ht="55.5" hidden="1" customHeight="1" x14ac:dyDescent="0.25">
      <c r="A145" s="8" t="s">
        <v>108</v>
      </c>
      <c r="B145" s="87"/>
      <c r="C145" s="87"/>
      <c r="D145" s="87"/>
      <c r="E145" s="87"/>
      <c r="F145" s="53"/>
      <c r="G145" s="2"/>
      <c r="H145" s="2"/>
      <c r="I145" s="2"/>
      <c r="J145" s="2" t="e">
        <f t="shared" ref="J145:J151" si="37">I145/G145*100</f>
        <v>#DIV/0!</v>
      </c>
      <c r="K145" s="62"/>
    </row>
    <row r="146" spans="1:22" ht="64.5" hidden="1" customHeight="1" x14ac:dyDescent="0.25">
      <c r="A146" s="17" t="s">
        <v>109</v>
      </c>
      <c r="B146" s="2"/>
      <c r="C146" s="2"/>
      <c r="D146" s="2"/>
      <c r="E146" s="2"/>
      <c r="F146" s="2"/>
      <c r="G146" s="2"/>
      <c r="H146" s="2"/>
      <c r="I146" s="2"/>
      <c r="J146" s="2" t="e">
        <f t="shared" si="37"/>
        <v>#DIV/0!</v>
      </c>
      <c r="K146" s="62"/>
    </row>
    <row r="147" spans="1:22" ht="33.75" hidden="1" customHeight="1" x14ac:dyDescent="0.25">
      <c r="A147" s="17" t="s">
        <v>110</v>
      </c>
      <c r="B147" s="2"/>
      <c r="C147" s="2"/>
      <c r="D147" s="2"/>
      <c r="E147" s="2"/>
      <c r="F147" s="2"/>
      <c r="G147" s="2"/>
      <c r="H147" s="2"/>
      <c r="I147" s="2"/>
      <c r="J147" s="2" t="e">
        <f t="shared" si="37"/>
        <v>#DIV/0!</v>
      </c>
      <c r="K147" s="62"/>
    </row>
    <row r="148" spans="1:22" ht="37.5" hidden="1" customHeight="1" x14ac:dyDescent="0.25">
      <c r="A148" s="17" t="s">
        <v>111</v>
      </c>
      <c r="B148" s="2"/>
      <c r="C148" s="2"/>
      <c r="D148" s="2"/>
      <c r="E148" s="2"/>
      <c r="F148" s="2"/>
      <c r="G148" s="2"/>
      <c r="H148" s="2"/>
      <c r="I148" s="2"/>
      <c r="J148" s="2" t="e">
        <f t="shared" si="37"/>
        <v>#DIV/0!</v>
      </c>
      <c r="K148" s="62"/>
    </row>
    <row r="149" spans="1:22" ht="35.25" hidden="1" customHeight="1" x14ac:dyDescent="0.25">
      <c r="A149" s="17" t="s">
        <v>112</v>
      </c>
      <c r="B149" s="2"/>
      <c r="C149" s="2"/>
      <c r="D149" s="2"/>
      <c r="E149" s="2"/>
      <c r="F149" s="2"/>
      <c r="G149" s="2"/>
      <c r="H149" s="2"/>
      <c r="I149" s="2"/>
      <c r="J149" s="2" t="e">
        <f t="shared" si="37"/>
        <v>#DIV/0!</v>
      </c>
      <c r="K149" s="62"/>
    </row>
    <row r="150" spans="1:22" ht="54" hidden="1" customHeight="1" x14ac:dyDescent="0.25">
      <c r="A150" s="17" t="s">
        <v>113</v>
      </c>
      <c r="B150" s="2"/>
      <c r="C150" s="2"/>
      <c r="D150" s="2"/>
      <c r="E150" s="2"/>
      <c r="F150" s="2"/>
      <c r="G150" s="2"/>
      <c r="H150" s="2"/>
      <c r="I150" s="2"/>
      <c r="J150" s="2" t="e">
        <f t="shared" si="37"/>
        <v>#DIV/0!</v>
      </c>
      <c r="K150" s="62"/>
    </row>
    <row r="151" spans="1:22" ht="25.5" hidden="1" customHeight="1" x14ac:dyDescent="0.25">
      <c r="A151" s="20" t="s">
        <v>61</v>
      </c>
      <c r="B151" s="2"/>
      <c r="C151" s="2"/>
      <c r="D151" s="2"/>
      <c r="E151" s="2"/>
      <c r="F151" s="2"/>
      <c r="G151" s="3">
        <f>G145+G146+G147+G148+G149+G150</f>
        <v>0</v>
      </c>
      <c r="H151" s="3">
        <f t="shared" ref="H151:I151" si="38">H145+H146+H147+H148+H149+H150</f>
        <v>0</v>
      </c>
      <c r="I151" s="3">
        <f t="shared" si="38"/>
        <v>0</v>
      </c>
      <c r="J151" s="3" t="e">
        <f t="shared" si="37"/>
        <v>#DIV/0!</v>
      </c>
      <c r="K151" s="62"/>
    </row>
    <row r="152" spans="1:22" ht="25.5" hidden="1" customHeight="1" x14ac:dyDescent="0.25">
      <c r="A152" s="103" t="s">
        <v>129</v>
      </c>
      <c r="B152" s="104"/>
      <c r="C152" s="104"/>
      <c r="D152" s="104"/>
      <c r="E152" s="104"/>
      <c r="F152" s="104"/>
      <c r="G152" s="104"/>
      <c r="H152" s="104"/>
      <c r="I152" s="104"/>
      <c r="J152" s="105"/>
      <c r="K152" s="62"/>
    </row>
    <row r="153" spans="1:22" s="32" customFormat="1" ht="54.75" hidden="1" customHeight="1" x14ac:dyDescent="0.25">
      <c r="A153" s="39" t="s">
        <v>130</v>
      </c>
      <c r="B153" s="2"/>
      <c r="C153" s="2"/>
      <c r="D153" s="2"/>
      <c r="E153" s="2"/>
      <c r="F153" s="2"/>
      <c r="G153" s="2"/>
      <c r="H153" s="2"/>
      <c r="I153" s="2"/>
      <c r="J153" s="2" t="e">
        <f>I153/G153*100</f>
        <v>#DIV/0!</v>
      </c>
      <c r="K153" s="62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25.5" hidden="1" customHeight="1" x14ac:dyDescent="0.25">
      <c r="A154" s="20"/>
      <c r="B154" s="2"/>
      <c r="C154" s="2"/>
      <c r="D154" s="2"/>
      <c r="E154" s="2"/>
      <c r="F154" s="2"/>
      <c r="G154" s="3">
        <f>G153</f>
        <v>0</v>
      </c>
      <c r="H154" s="3">
        <f t="shared" ref="H154:I154" si="39">H153</f>
        <v>0</v>
      </c>
      <c r="I154" s="3">
        <f t="shared" si="39"/>
        <v>0</v>
      </c>
      <c r="J154" s="2" t="e">
        <f>I154/G154*100</f>
        <v>#DIV/0!</v>
      </c>
      <c r="K154" s="61"/>
    </row>
    <row r="155" spans="1:22" ht="21.75" customHeight="1" x14ac:dyDescent="0.25">
      <c r="A155" s="95" t="s">
        <v>35</v>
      </c>
      <c r="B155" s="96"/>
      <c r="C155" s="96"/>
      <c r="D155" s="96"/>
      <c r="E155" s="96"/>
      <c r="F155" s="96"/>
      <c r="G155" s="96"/>
      <c r="H155" s="96"/>
      <c r="I155" s="96"/>
      <c r="J155" s="97"/>
      <c r="K155" s="62"/>
    </row>
    <row r="156" spans="1:22" s="31" customFormat="1" ht="37.5" customHeight="1" x14ac:dyDescent="0.25">
      <c r="A156" s="58" t="s">
        <v>139</v>
      </c>
      <c r="B156" s="40">
        <f>B159</f>
        <v>9000</v>
      </c>
      <c r="C156" s="40">
        <f t="shared" ref="C156:J156" si="40">C159</f>
        <v>5710</v>
      </c>
      <c r="D156" s="40">
        <f t="shared" si="40"/>
        <v>5694.9</v>
      </c>
      <c r="E156" s="40">
        <f t="shared" si="40"/>
        <v>63.276666666666657</v>
      </c>
      <c r="F156" s="40"/>
      <c r="G156" s="40">
        <f>G158</f>
        <v>29200</v>
      </c>
      <c r="H156" s="40">
        <v>26317</v>
      </c>
      <c r="I156" s="40">
        <v>26317</v>
      </c>
      <c r="J156" s="40">
        <f t="shared" si="40"/>
        <v>90.126712328767127</v>
      </c>
      <c r="K156" s="62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6" customFormat="1" ht="21.75" hidden="1" customHeight="1" x14ac:dyDescent="0.25">
      <c r="A157" s="27" t="s">
        <v>140</v>
      </c>
      <c r="B157" s="38"/>
      <c r="C157" s="38"/>
      <c r="D157" s="38"/>
      <c r="E157" s="38"/>
      <c r="F157" s="38"/>
      <c r="G157" s="38"/>
      <c r="H157" s="38"/>
      <c r="I157" s="38"/>
      <c r="J157" s="47"/>
      <c r="K157" s="62"/>
    </row>
    <row r="158" spans="1:22" ht="27.75" customHeight="1" x14ac:dyDescent="0.25">
      <c r="A158" s="26" t="s">
        <v>138</v>
      </c>
      <c r="B158" s="47">
        <v>9000</v>
      </c>
      <c r="C158" s="47">
        <v>5710</v>
      </c>
      <c r="D158" s="38">
        <v>5694.9</v>
      </c>
      <c r="E158" s="47">
        <f t="shared" ref="E158:E159" si="41">D158/B158*100</f>
        <v>63.276666666666657</v>
      </c>
      <c r="F158" s="47"/>
      <c r="G158" s="47">
        <v>29200</v>
      </c>
      <c r="H158" s="47">
        <f>H156</f>
        <v>26317</v>
      </c>
      <c r="I158" s="47">
        <f>I156</f>
        <v>26317</v>
      </c>
      <c r="J158" s="47">
        <f t="shared" si="22"/>
        <v>90.126712328767127</v>
      </c>
      <c r="K158" s="64"/>
    </row>
    <row r="159" spans="1:22" ht="27" customHeight="1" x14ac:dyDescent="0.25">
      <c r="A159" s="20" t="s">
        <v>36</v>
      </c>
      <c r="B159" s="3">
        <f>B158+B157</f>
        <v>9000</v>
      </c>
      <c r="C159" s="3">
        <f>C158+C157</f>
        <v>5710</v>
      </c>
      <c r="D159" s="3">
        <f>D158+D157</f>
        <v>5694.9</v>
      </c>
      <c r="E159" s="2">
        <f t="shared" si="41"/>
        <v>63.276666666666657</v>
      </c>
      <c r="F159" s="2"/>
      <c r="G159" s="3">
        <f>G158+G157</f>
        <v>29200</v>
      </c>
      <c r="H159" s="3">
        <f>H158+H157</f>
        <v>26317</v>
      </c>
      <c r="I159" s="3">
        <f t="shared" ref="I159" si="42">I158</f>
        <v>26317</v>
      </c>
      <c r="J159" s="2">
        <f t="shared" si="22"/>
        <v>90.126712328767127</v>
      </c>
      <c r="K159" s="63"/>
    </row>
    <row r="160" spans="1:22" ht="27.75" hidden="1" customHeight="1" x14ac:dyDescent="0.25">
      <c r="A160" s="95" t="s">
        <v>8</v>
      </c>
      <c r="B160" s="96"/>
      <c r="C160" s="96"/>
      <c r="D160" s="96"/>
      <c r="E160" s="96"/>
      <c r="F160" s="96"/>
      <c r="G160" s="96"/>
      <c r="H160" s="96"/>
      <c r="I160" s="96"/>
      <c r="J160" s="97"/>
      <c r="K160" s="62"/>
    </row>
    <row r="161" spans="1:22" ht="33.75" hidden="1" customHeight="1" x14ac:dyDescent="0.25">
      <c r="A161" s="8" t="s">
        <v>14</v>
      </c>
      <c r="B161" s="2"/>
      <c r="C161" s="2"/>
      <c r="D161" s="2"/>
      <c r="E161" s="2"/>
      <c r="F161" s="2"/>
      <c r="G161" s="2"/>
      <c r="H161" s="2"/>
      <c r="I161" s="2"/>
      <c r="J161" s="2" t="e">
        <f t="shared" si="22"/>
        <v>#DIV/0!</v>
      </c>
      <c r="K161" s="62"/>
    </row>
    <row r="162" spans="1:22" ht="21.75" hidden="1" customHeight="1" x14ac:dyDescent="0.25">
      <c r="A162" s="95" t="s">
        <v>9</v>
      </c>
      <c r="B162" s="96"/>
      <c r="C162" s="96"/>
      <c r="D162" s="96"/>
      <c r="E162" s="96"/>
      <c r="F162" s="96"/>
      <c r="G162" s="96"/>
      <c r="H162" s="96"/>
      <c r="I162" s="96"/>
      <c r="J162" s="97"/>
      <c r="K162" s="62"/>
    </row>
    <row r="163" spans="1:22" ht="36.75" hidden="1" customHeight="1" x14ac:dyDescent="0.25">
      <c r="A163" s="8" t="s">
        <v>7</v>
      </c>
      <c r="B163" s="2"/>
      <c r="C163" s="2"/>
      <c r="D163" s="2"/>
      <c r="E163" s="2"/>
      <c r="F163" s="2"/>
      <c r="G163" s="2"/>
      <c r="H163" s="2"/>
      <c r="I163" s="2"/>
      <c r="J163" s="2" t="e">
        <f t="shared" si="22"/>
        <v>#DIV/0!</v>
      </c>
      <c r="K163" s="62"/>
    </row>
    <row r="164" spans="1:22" ht="36.75" hidden="1" customHeight="1" x14ac:dyDescent="0.25">
      <c r="A164" s="8" t="s">
        <v>4</v>
      </c>
      <c r="B164" s="2"/>
      <c r="C164" s="2"/>
      <c r="D164" s="2"/>
      <c r="E164" s="2"/>
      <c r="F164" s="2"/>
      <c r="G164" s="2"/>
      <c r="H164" s="2"/>
      <c r="I164" s="2"/>
      <c r="J164" s="2" t="e">
        <f t="shared" ref="J164" si="43">I164/G164*100</f>
        <v>#DIV/0!</v>
      </c>
      <c r="K164" s="62"/>
    </row>
    <row r="165" spans="1:22" ht="25.5" hidden="1" customHeight="1" x14ac:dyDescent="0.25">
      <c r="A165" s="20" t="s">
        <v>6</v>
      </c>
      <c r="B165" s="3"/>
      <c r="C165" s="3"/>
      <c r="D165" s="3"/>
      <c r="E165" s="3"/>
      <c r="F165" s="3"/>
      <c r="G165" s="3">
        <f>SUM(G163:G164)</f>
        <v>0</v>
      </c>
      <c r="H165" s="3">
        <f>SUM(H163:H164)</f>
        <v>0</v>
      </c>
      <c r="I165" s="3">
        <f>SUM(I163:I164)</f>
        <v>0</v>
      </c>
      <c r="J165" s="3" t="e">
        <f t="shared" si="22"/>
        <v>#DIV/0!</v>
      </c>
      <c r="K165" s="62"/>
    </row>
    <row r="166" spans="1:22" ht="27.75" hidden="1" customHeight="1" x14ac:dyDescent="0.25">
      <c r="A166" s="95" t="s">
        <v>12</v>
      </c>
      <c r="B166" s="96"/>
      <c r="C166" s="96"/>
      <c r="D166" s="96"/>
      <c r="E166" s="96"/>
      <c r="F166" s="96"/>
      <c r="G166" s="96"/>
      <c r="H166" s="96"/>
      <c r="I166" s="96"/>
      <c r="J166" s="97"/>
      <c r="K166" s="62"/>
    </row>
    <row r="167" spans="1:22" ht="33.75" hidden="1" customHeight="1" x14ac:dyDescent="0.25">
      <c r="A167" s="8" t="s">
        <v>13</v>
      </c>
      <c r="B167" s="2"/>
      <c r="C167" s="2"/>
      <c r="D167" s="2"/>
      <c r="E167" s="2"/>
      <c r="F167" s="2"/>
      <c r="G167" s="2"/>
      <c r="H167" s="2"/>
      <c r="I167" s="2"/>
      <c r="J167" s="2" t="e">
        <f t="shared" si="22"/>
        <v>#DIV/0!</v>
      </c>
      <c r="K167" s="62"/>
    </row>
    <row r="168" spans="1:22" ht="21.75" hidden="1" customHeight="1" x14ac:dyDescent="0.25">
      <c r="A168" s="95" t="s">
        <v>63</v>
      </c>
      <c r="B168" s="96"/>
      <c r="C168" s="96"/>
      <c r="D168" s="96"/>
      <c r="E168" s="96"/>
      <c r="F168" s="96"/>
      <c r="G168" s="96"/>
      <c r="H168" s="96"/>
      <c r="I168" s="96"/>
      <c r="J168" s="97"/>
      <c r="K168" s="62"/>
    </row>
    <row r="169" spans="1:22" ht="54.75" hidden="1" customHeight="1" x14ac:dyDescent="0.25">
      <c r="A169" s="8" t="s">
        <v>114</v>
      </c>
      <c r="B169" s="87"/>
      <c r="C169" s="87"/>
      <c r="D169" s="87"/>
      <c r="E169" s="87"/>
      <c r="F169" s="53"/>
      <c r="G169" s="2"/>
      <c r="H169" s="2"/>
      <c r="I169" s="2"/>
      <c r="J169" s="2" t="e">
        <f>I169/G169*100</f>
        <v>#DIV/0!</v>
      </c>
      <c r="K169" s="62"/>
    </row>
    <row r="170" spans="1:22" ht="25.5" hidden="1" customHeight="1" x14ac:dyDescent="0.25">
      <c r="A170" s="20" t="s">
        <v>62</v>
      </c>
      <c r="B170" s="2"/>
      <c r="C170" s="2"/>
      <c r="D170" s="2"/>
      <c r="E170" s="2"/>
      <c r="F170" s="2"/>
      <c r="G170" s="3">
        <f>G169</f>
        <v>0</v>
      </c>
      <c r="H170" s="3">
        <f t="shared" ref="H170:I170" si="44">H169</f>
        <v>0</v>
      </c>
      <c r="I170" s="3">
        <f t="shared" si="44"/>
        <v>0</v>
      </c>
      <c r="J170" s="3" t="e">
        <f>I170/G170*100</f>
        <v>#DIV/0!</v>
      </c>
      <c r="K170" s="62"/>
    </row>
    <row r="171" spans="1:22" ht="21.75" hidden="1" customHeight="1" x14ac:dyDescent="0.25">
      <c r="A171" s="95" t="s">
        <v>65</v>
      </c>
      <c r="B171" s="96"/>
      <c r="C171" s="96"/>
      <c r="D171" s="96"/>
      <c r="E171" s="96"/>
      <c r="F171" s="96"/>
      <c r="G171" s="96"/>
      <c r="H171" s="96"/>
      <c r="I171" s="96"/>
      <c r="J171" s="97"/>
      <c r="K171" s="62"/>
    </row>
    <row r="172" spans="1:22" s="30" customFormat="1" ht="57" hidden="1" customHeight="1" x14ac:dyDescent="0.25">
      <c r="A172" s="8" t="s">
        <v>122</v>
      </c>
      <c r="B172" s="87"/>
      <c r="C172" s="87"/>
      <c r="D172" s="87"/>
      <c r="E172" s="87"/>
      <c r="F172" s="53"/>
      <c r="G172" s="2"/>
      <c r="H172" s="2"/>
      <c r="I172" s="2"/>
      <c r="J172" s="2" t="e">
        <f>I172/G172*100</f>
        <v>#DIV/0!</v>
      </c>
      <c r="K172" s="62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25.5" hidden="1" customHeight="1" x14ac:dyDescent="0.25">
      <c r="A173" s="20" t="s">
        <v>64</v>
      </c>
      <c r="B173" s="2"/>
      <c r="C173" s="2"/>
      <c r="D173" s="2"/>
      <c r="E173" s="2"/>
      <c r="F173" s="2"/>
      <c r="G173" s="3">
        <f>G172</f>
        <v>0</v>
      </c>
      <c r="H173" s="3">
        <f t="shared" ref="H173:I173" si="45">H172</f>
        <v>0</v>
      </c>
      <c r="I173" s="3">
        <f t="shared" si="45"/>
        <v>0</v>
      </c>
      <c r="J173" s="3" t="e">
        <f>I173/G173*100</f>
        <v>#DIV/0!</v>
      </c>
      <c r="K173" s="61"/>
    </row>
    <row r="174" spans="1:22" ht="21.75" customHeight="1" x14ac:dyDescent="0.25">
      <c r="A174" s="95" t="s">
        <v>37</v>
      </c>
      <c r="B174" s="96"/>
      <c r="C174" s="96"/>
      <c r="D174" s="96"/>
      <c r="E174" s="96"/>
      <c r="F174" s="96"/>
      <c r="G174" s="96"/>
      <c r="H174" s="96"/>
      <c r="I174" s="96"/>
      <c r="J174" s="97"/>
      <c r="K174" s="62"/>
    </row>
    <row r="175" spans="1:22" ht="39.75" customHeight="1" x14ac:dyDescent="0.25">
      <c r="A175" s="8" t="s">
        <v>115</v>
      </c>
      <c r="B175" s="2">
        <v>9460.2999999999993</v>
      </c>
      <c r="C175" s="2">
        <v>8245.9699999999993</v>
      </c>
      <c r="D175" s="2">
        <v>8199.83</v>
      </c>
      <c r="E175" s="2">
        <f t="shared" ref="E175" si="46">D175/B175*100</f>
        <v>86.676215342008192</v>
      </c>
      <c r="F175" s="2"/>
      <c r="G175" s="2">
        <v>6962.58</v>
      </c>
      <c r="H175" s="2">
        <v>6959.74</v>
      </c>
      <c r="I175" s="2">
        <v>6515.73</v>
      </c>
      <c r="J175" s="2">
        <f>I175/G175*100</f>
        <v>93.582120420878468</v>
      </c>
      <c r="K175" s="62"/>
    </row>
    <row r="176" spans="1:22" ht="22.5" customHeight="1" x14ac:dyDescent="0.25">
      <c r="A176" s="20" t="s">
        <v>38</v>
      </c>
      <c r="B176" s="3">
        <f>B175</f>
        <v>9460.2999999999993</v>
      </c>
      <c r="C176" s="3">
        <f>C175</f>
        <v>8245.9699999999993</v>
      </c>
      <c r="D176" s="3">
        <f>D175</f>
        <v>8199.83</v>
      </c>
      <c r="E176" s="3">
        <f>D176/B176*100</f>
        <v>86.676215342008192</v>
      </c>
      <c r="F176" s="3"/>
      <c r="G176" s="3">
        <f>SUM(G175:G175)</f>
        <v>6962.58</v>
      </c>
      <c r="H176" s="3">
        <f>SUM(H175:H175)</f>
        <v>6959.74</v>
      </c>
      <c r="I176" s="3">
        <f>SUM(I175:I175)</f>
        <v>6515.73</v>
      </c>
      <c r="J176" s="3">
        <f>I176/G176*100</f>
        <v>93.582120420878468</v>
      </c>
      <c r="K176" s="61"/>
    </row>
    <row r="177" spans="1:22" ht="21.75" hidden="1" customHeight="1" x14ac:dyDescent="0.25">
      <c r="A177" s="95" t="s">
        <v>66</v>
      </c>
      <c r="B177" s="96"/>
      <c r="C177" s="96"/>
      <c r="D177" s="96"/>
      <c r="E177" s="96"/>
      <c r="F177" s="96"/>
      <c r="G177" s="96"/>
      <c r="H177" s="96"/>
      <c r="I177" s="96"/>
      <c r="J177" s="97"/>
      <c r="K177" s="62"/>
    </row>
    <row r="178" spans="1:22" ht="53.25" hidden="1" customHeight="1" x14ac:dyDescent="0.25">
      <c r="A178" s="17" t="s">
        <v>116</v>
      </c>
      <c r="B178" s="3"/>
      <c r="C178" s="3"/>
      <c r="D178" s="3"/>
      <c r="E178" s="3"/>
      <c r="F178" s="3"/>
      <c r="G178" s="2"/>
      <c r="H178" s="2"/>
      <c r="I178" s="2"/>
      <c r="J178" s="2" t="e">
        <f>I178/G178*100</f>
        <v>#DIV/0!</v>
      </c>
      <c r="K178" s="62"/>
    </row>
    <row r="179" spans="1:22" ht="22.5" hidden="1" customHeight="1" x14ac:dyDescent="0.25">
      <c r="A179" s="20" t="s">
        <v>67</v>
      </c>
      <c r="B179" s="3"/>
      <c r="C179" s="3"/>
      <c r="D179" s="3"/>
      <c r="E179" s="3"/>
      <c r="F179" s="3"/>
      <c r="G179" s="3">
        <f>G178</f>
        <v>0</v>
      </c>
      <c r="H179" s="3">
        <f t="shared" ref="H179:I179" si="47">H178</f>
        <v>0</v>
      </c>
      <c r="I179" s="3">
        <f t="shared" si="47"/>
        <v>0</v>
      </c>
      <c r="J179" s="3" t="e">
        <f>I179/G179*100</f>
        <v>#DIV/0!</v>
      </c>
      <c r="K179" s="62"/>
    </row>
    <row r="180" spans="1:22" ht="21.75" customHeight="1" x14ac:dyDescent="0.25">
      <c r="A180" s="95" t="s">
        <v>164</v>
      </c>
      <c r="B180" s="96"/>
      <c r="C180" s="96"/>
      <c r="D180" s="96"/>
      <c r="E180" s="96"/>
      <c r="F180" s="96"/>
      <c r="G180" s="96"/>
      <c r="H180" s="96"/>
      <c r="I180" s="96"/>
      <c r="J180" s="97"/>
      <c r="K180" s="62"/>
    </row>
    <row r="181" spans="1:22" ht="33.75" hidden="1" customHeight="1" x14ac:dyDescent="0.25">
      <c r="A181" s="17" t="s">
        <v>14</v>
      </c>
      <c r="B181" s="2"/>
      <c r="C181" s="2"/>
      <c r="D181" s="2">
        <f>C181</f>
        <v>0</v>
      </c>
      <c r="E181" s="2"/>
      <c r="F181" s="2"/>
      <c r="G181" s="2">
        <v>0</v>
      </c>
      <c r="H181" s="2">
        <f>G181</f>
        <v>0</v>
      </c>
      <c r="I181" s="2">
        <f>H181</f>
        <v>0</v>
      </c>
      <c r="K181" s="62"/>
    </row>
    <row r="182" spans="1:22" ht="22.5" hidden="1" customHeight="1" x14ac:dyDescent="0.25">
      <c r="A182" s="20" t="s">
        <v>117</v>
      </c>
      <c r="B182" s="3">
        <f>B181</f>
        <v>0</v>
      </c>
      <c r="C182" s="3">
        <f>C181</f>
        <v>0</v>
      </c>
      <c r="D182" s="3">
        <f t="shared" ref="D182" si="48">D181</f>
        <v>0</v>
      </c>
      <c r="E182" s="3">
        <v>0</v>
      </c>
      <c r="F182" s="3"/>
      <c r="G182" s="3">
        <f>G181</f>
        <v>0</v>
      </c>
      <c r="H182" s="3">
        <f t="shared" ref="H182:I182" si="49">H181</f>
        <v>0</v>
      </c>
      <c r="I182" s="3">
        <f t="shared" si="49"/>
        <v>0</v>
      </c>
      <c r="J182" s="2">
        <v>0</v>
      </c>
      <c r="K182" s="62"/>
    </row>
    <row r="183" spans="1:22" ht="18.75" hidden="1" customHeight="1" x14ac:dyDescent="0.25">
      <c r="A183" s="95" t="s">
        <v>39</v>
      </c>
      <c r="B183" s="96"/>
      <c r="C183" s="96"/>
      <c r="D183" s="96"/>
      <c r="E183" s="96"/>
      <c r="F183" s="96"/>
      <c r="G183" s="96"/>
      <c r="H183" s="96"/>
      <c r="I183" s="96"/>
      <c r="J183" s="97"/>
    </row>
    <row r="184" spans="1:22" ht="32.25" hidden="1" customHeight="1" x14ac:dyDescent="0.25">
      <c r="A184" s="8" t="s">
        <v>41</v>
      </c>
      <c r="B184" s="2"/>
      <c r="C184" s="2"/>
      <c r="D184" s="2"/>
      <c r="E184" s="2"/>
      <c r="F184" s="2"/>
      <c r="G184" s="2"/>
      <c r="H184" s="2"/>
      <c r="I184" s="2"/>
      <c r="J184" s="2">
        <f>J176+J183</f>
        <v>93.582120420878468</v>
      </c>
    </row>
    <row r="185" spans="1:22" ht="32.25" hidden="1" customHeight="1" x14ac:dyDescent="0.25">
      <c r="A185" s="8" t="s">
        <v>68</v>
      </c>
      <c r="B185" s="2"/>
      <c r="C185" s="2"/>
      <c r="D185" s="2"/>
      <c r="E185" s="2"/>
      <c r="F185" s="2"/>
      <c r="G185" s="2"/>
      <c r="H185" s="2"/>
      <c r="I185" s="2"/>
      <c r="J185" s="2">
        <f>J177+J184</f>
        <v>93.582120420878468</v>
      </c>
    </row>
    <row r="186" spans="1:22" ht="27" hidden="1" customHeight="1" x14ac:dyDescent="0.25">
      <c r="A186" s="20" t="s">
        <v>40</v>
      </c>
      <c r="B186" s="3">
        <f>B184</f>
        <v>0</v>
      </c>
      <c r="C186" s="3">
        <f t="shared" ref="C186:D186" si="50">C184</f>
        <v>0</v>
      </c>
      <c r="D186" s="3">
        <f t="shared" si="50"/>
        <v>0</v>
      </c>
      <c r="E186" s="3"/>
      <c r="F186" s="3"/>
      <c r="G186" s="3">
        <f>G184+G185</f>
        <v>0</v>
      </c>
      <c r="H186" s="3">
        <f t="shared" ref="H186:I186" si="51">H184+H185</f>
        <v>0</v>
      </c>
      <c r="I186" s="3">
        <f t="shared" si="51"/>
        <v>0</v>
      </c>
      <c r="J186" s="3">
        <f t="shared" ref="J186" si="52">J183+J184</f>
        <v>93.582120420878468</v>
      </c>
    </row>
    <row r="187" spans="1:22" ht="15.75" hidden="1" customHeight="1" x14ac:dyDescent="0.25">
      <c r="A187" s="20"/>
      <c r="B187" s="3"/>
      <c r="C187" s="3"/>
      <c r="D187" s="3"/>
      <c r="E187" s="3"/>
      <c r="F187" s="3"/>
      <c r="G187" s="3"/>
      <c r="H187" s="3"/>
      <c r="I187" s="3"/>
      <c r="J187" s="3"/>
    </row>
    <row r="188" spans="1:22" ht="19.5" hidden="1" customHeight="1" x14ac:dyDescent="0.25">
      <c r="A188" s="95" t="s">
        <v>123</v>
      </c>
      <c r="B188" s="96"/>
      <c r="C188" s="96"/>
      <c r="D188" s="96"/>
      <c r="E188" s="96"/>
      <c r="F188" s="96"/>
      <c r="G188" s="96"/>
      <c r="H188" s="96"/>
      <c r="I188" s="96"/>
      <c r="J188" s="96"/>
      <c r="K188" s="59"/>
      <c r="L188" s="36"/>
    </row>
    <row r="189" spans="1:22" s="30" customFormat="1" ht="67.5" hidden="1" customHeight="1" x14ac:dyDescent="0.25">
      <c r="A189" s="8" t="s">
        <v>125</v>
      </c>
      <c r="B189" s="3"/>
      <c r="C189" s="3"/>
      <c r="D189" s="3"/>
      <c r="E189" s="3"/>
      <c r="F189" s="3"/>
      <c r="G189" s="2"/>
      <c r="H189" s="2"/>
      <c r="I189" s="2"/>
      <c r="J189" s="2" t="e">
        <f>I189/G189*100</f>
        <v>#DIV/0!</v>
      </c>
      <c r="K189" s="67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20.25" hidden="1" customHeight="1" x14ac:dyDescent="0.25">
      <c r="A190" s="20" t="s">
        <v>40</v>
      </c>
      <c r="B190" s="3"/>
      <c r="C190" s="3"/>
      <c r="D190" s="3"/>
      <c r="E190" s="3"/>
      <c r="F190" s="3"/>
      <c r="G190" s="3">
        <f>G189</f>
        <v>0</v>
      </c>
      <c r="H190" s="3">
        <f>H189</f>
        <v>0</v>
      </c>
      <c r="I190" s="3">
        <f t="shared" ref="I190:J190" si="53">I189</f>
        <v>0</v>
      </c>
      <c r="J190" s="3" t="e">
        <f t="shared" si="53"/>
        <v>#DIV/0!</v>
      </c>
      <c r="K190" s="68"/>
    </row>
    <row r="191" spans="1:22" s="16" customFormat="1" ht="31.5" customHeight="1" x14ac:dyDescent="0.3">
      <c r="A191" s="14" t="s">
        <v>11</v>
      </c>
      <c r="B191" s="15">
        <f>B182+B176+B159++B67+B49+B23+B21+B140+B87+B133+B130+B125+B113+B108+B56+B39+B34+B31</f>
        <v>300550.68999999994</v>
      </c>
      <c r="C191" s="15">
        <f>C182+C176+C159++C67+C49+C23+C21+C140+C87+C133+C130+C125+C113+C108+C56+C39+C34+C31</f>
        <v>215634.31</v>
      </c>
      <c r="D191" s="15">
        <f t="shared" ref="D191" si="54">D182+D176+D159++D67+D49+D23+D21+D140+D87+D133+D130+D125+D113+D108+D56+D39+D34+D31</f>
        <v>211558.86000000002</v>
      </c>
      <c r="E191" s="15">
        <f t="shared" ref="E191" si="55">D191/B191*100</f>
        <v>70.390409018858037</v>
      </c>
      <c r="F191" s="15"/>
      <c r="G191" s="15">
        <f>G182+G176+G159++G67+G49+G23+G21+G140+G87+G133+G130+G125+G113+G108+G56+G39+G34+G31</f>
        <v>2366958.7700000005</v>
      </c>
      <c r="H191" s="15">
        <f>H182+H176+H159++H67+H49+H23+H21+H140+H87+H133+H130+H125+H113+H108+H56+H39+H34+H31</f>
        <v>1090603.0406199999</v>
      </c>
      <c r="I191" s="15">
        <f>I182+I176+I159++I67+I49+I23+I21+I140+I87+I133+I130+I125+I113+I108+I56+I39+I34+I31</f>
        <v>1036629.38843</v>
      </c>
      <c r="J191" s="15">
        <f>I191/G191*100</f>
        <v>43.795836309814554</v>
      </c>
      <c r="K191" s="69"/>
    </row>
    <row r="192" spans="1:22" x14ac:dyDescent="0.25">
      <c r="A192" s="24"/>
      <c r="B192" s="37">
        <f>B191+G191</f>
        <v>2667509.4600000004</v>
      </c>
      <c r="C192" s="37">
        <f>C191+H191</f>
        <v>1306237.3506199999</v>
      </c>
      <c r="D192" s="37">
        <f>D191+I191</f>
        <v>1248188.2484300002</v>
      </c>
      <c r="E192" s="4"/>
      <c r="F192" s="4"/>
      <c r="G192" s="4"/>
      <c r="H192" s="4"/>
      <c r="I192" s="4"/>
      <c r="J192" s="4"/>
      <c r="K192" s="68"/>
    </row>
    <row r="193" spans="1:22" x14ac:dyDescent="0.25">
      <c r="A193" s="24"/>
      <c r="B193" s="37"/>
      <c r="C193" s="37"/>
      <c r="D193" s="37"/>
      <c r="E193" s="4"/>
      <c r="F193" s="4"/>
      <c r="G193" s="4"/>
      <c r="H193" s="4"/>
      <c r="I193" s="4"/>
      <c r="J193" s="4"/>
      <c r="K193" s="68"/>
    </row>
    <row r="194" spans="1:22" ht="27" hidden="1" customHeight="1" x14ac:dyDescent="0.25">
      <c r="A194" s="24"/>
      <c r="B194" s="4"/>
      <c r="C194" s="4" t="s">
        <v>182</v>
      </c>
      <c r="D194" s="4"/>
      <c r="E194" s="4"/>
      <c r="F194" s="4"/>
      <c r="G194" s="4"/>
      <c r="H194" s="4"/>
      <c r="I194" s="4"/>
      <c r="J194" s="4"/>
    </row>
    <row r="195" spans="1:22" ht="12" hidden="1" customHeight="1" x14ac:dyDescent="0.25">
      <c r="A195" s="24"/>
      <c r="B195" s="4"/>
      <c r="C195" s="4"/>
      <c r="D195" s="4"/>
      <c r="E195" s="4"/>
      <c r="F195" s="4"/>
      <c r="G195" s="4"/>
      <c r="H195" s="4"/>
      <c r="I195" s="4"/>
      <c r="J195" s="4"/>
    </row>
    <row r="196" spans="1:22" ht="32.25" hidden="1" customHeight="1" x14ac:dyDescent="0.25">
      <c r="A196" s="8"/>
      <c r="B196" s="109" t="s">
        <v>1</v>
      </c>
      <c r="C196" s="109"/>
      <c r="D196" s="109"/>
      <c r="E196" s="109"/>
      <c r="F196" s="52"/>
      <c r="G196" s="110" t="s">
        <v>2</v>
      </c>
      <c r="H196" s="110"/>
      <c r="I196" s="110"/>
      <c r="J196" s="110"/>
    </row>
    <row r="197" spans="1:22" ht="94.5" hidden="1" customHeight="1" x14ac:dyDescent="0.25">
      <c r="A197" s="8"/>
      <c r="B197" s="87" t="s">
        <v>10</v>
      </c>
      <c r="C197" s="87" t="s">
        <v>165</v>
      </c>
      <c r="D197" s="87" t="s">
        <v>166</v>
      </c>
      <c r="E197" s="87" t="s">
        <v>3</v>
      </c>
      <c r="F197" s="53"/>
      <c r="G197" s="56" t="s">
        <v>10</v>
      </c>
      <c r="H197" s="56" t="s">
        <v>165</v>
      </c>
      <c r="I197" s="56" t="s">
        <v>166</v>
      </c>
      <c r="J197" s="56" t="s">
        <v>3</v>
      </c>
    </row>
    <row r="198" spans="1:22" ht="33" hidden="1" x14ac:dyDescent="0.25">
      <c r="A198" s="8" t="s">
        <v>14</v>
      </c>
      <c r="B198" s="2">
        <f>B21+B23+B47+B138</f>
        <v>67277.399999999994</v>
      </c>
      <c r="C198" s="2">
        <f>C21+C23+C138</f>
        <v>44325.25</v>
      </c>
      <c r="D198" s="2">
        <f>D21+D23+D138</f>
        <v>44001.740000000005</v>
      </c>
      <c r="E198" s="2">
        <f t="shared" ref="E198:E205" si="56">D198/B198*100</f>
        <v>65.403449003677324</v>
      </c>
      <c r="F198" s="2"/>
      <c r="G198" s="2">
        <f>G21+G38+G89+G124+G189+G182</f>
        <v>14690</v>
      </c>
      <c r="H198" s="2">
        <f>H21+H38+H89+H124+H189</f>
        <v>6547.63</v>
      </c>
      <c r="I198" s="2">
        <f>I21+I38+I89+I124+I189+I48</f>
        <v>7616.01</v>
      </c>
      <c r="J198" s="2">
        <f t="shared" ref="J198:J205" si="57">I198/G198*100</f>
        <v>51.844860449285235</v>
      </c>
    </row>
    <row r="199" spans="1:22" hidden="1" x14ac:dyDescent="0.25">
      <c r="A199" s="8" t="s">
        <v>161</v>
      </c>
      <c r="B199" s="2">
        <f>B62+B99</f>
        <v>68043.789999999994</v>
      </c>
      <c r="C199" s="2">
        <f>C62+C99</f>
        <v>39301.46</v>
      </c>
      <c r="D199" s="2">
        <f>D62+D99</f>
        <v>37478.6</v>
      </c>
      <c r="E199" s="2">
        <f t="shared" si="56"/>
        <v>55.080118259138708</v>
      </c>
      <c r="F199" s="2"/>
      <c r="G199" s="2">
        <f>G62+G99</f>
        <v>50565.399999999994</v>
      </c>
      <c r="H199" s="2">
        <f>H62+H99</f>
        <v>29124.46</v>
      </c>
      <c r="I199" s="2">
        <f>I62+I99</f>
        <v>25152.980000000003</v>
      </c>
      <c r="J199" s="2">
        <f t="shared" si="57"/>
        <v>49.743460943649225</v>
      </c>
    </row>
    <row r="200" spans="1:22" hidden="1" x14ac:dyDescent="0.25">
      <c r="A200" s="8" t="s">
        <v>5</v>
      </c>
      <c r="B200" s="2">
        <f>B60+B82+B98</f>
        <v>75071.899999999994</v>
      </c>
      <c r="C200" s="2">
        <f>C60+C82+C98</f>
        <v>54682.58</v>
      </c>
      <c r="D200" s="2">
        <f>D60+D82+D98</f>
        <v>54170.18</v>
      </c>
      <c r="E200" s="2">
        <f t="shared" si="56"/>
        <v>72.157731454778698</v>
      </c>
      <c r="F200" s="2"/>
      <c r="G200" s="2">
        <f>G60+G82+G98</f>
        <v>47033.9</v>
      </c>
      <c r="H200" s="2">
        <f>H60+H82+H98</f>
        <v>25296.771280000001</v>
      </c>
      <c r="I200" s="2">
        <f>I60+I82+I98</f>
        <v>25296.771280000001</v>
      </c>
      <c r="J200" s="2">
        <f t="shared" si="57"/>
        <v>53.784124386878396</v>
      </c>
    </row>
    <row r="201" spans="1:22" hidden="1" x14ac:dyDescent="0.25">
      <c r="A201" s="8" t="s">
        <v>160</v>
      </c>
      <c r="B201" s="2">
        <f>B61</f>
        <v>5667.2</v>
      </c>
      <c r="C201" s="2">
        <f t="shared" ref="C201:D201" si="58">C61</f>
        <v>4525.9399999999996</v>
      </c>
      <c r="D201" s="2">
        <f t="shared" si="58"/>
        <v>4414.3100000000004</v>
      </c>
      <c r="E201" s="2">
        <f t="shared" si="56"/>
        <v>77.89225719932243</v>
      </c>
      <c r="F201" s="2"/>
      <c r="G201" s="2">
        <f>G61</f>
        <v>45705.8</v>
      </c>
      <c r="H201" s="2">
        <f t="shared" ref="H201:I201" si="59">H61</f>
        <v>5776.5</v>
      </c>
      <c r="I201" s="2">
        <f t="shared" si="59"/>
        <v>5776.5</v>
      </c>
      <c r="J201" s="2">
        <f t="shared" si="57"/>
        <v>12.638439760380521</v>
      </c>
    </row>
    <row r="202" spans="1:22" s="29" customFormat="1" ht="33" hidden="1" x14ac:dyDescent="0.25">
      <c r="A202" s="8" t="s">
        <v>157</v>
      </c>
      <c r="B202" s="2">
        <f>B58+B97</f>
        <v>11690.9</v>
      </c>
      <c r="C202" s="2">
        <f t="shared" ref="C202:D202" si="60">C58+C97</f>
        <v>10373.32</v>
      </c>
      <c r="D202" s="2">
        <f t="shared" si="60"/>
        <v>10373.219999999999</v>
      </c>
      <c r="E202" s="2">
        <f t="shared" si="56"/>
        <v>88.729011453352598</v>
      </c>
      <c r="F202" s="2"/>
      <c r="G202" s="2">
        <f>G58+G97</f>
        <v>18176.5</v>
      </c>
      <c r="H202" s="2">
        <f t="shared" ref="H202:I202" si="61">H58+H97</f>
        <v>34.5</v>
      </c>
      <c r="I202" s="2">
        <f t="shared" si="61"/>
        <v>34.5</v>
      </c>
      <c r="J202" s="2">
        <f t="shared" si="57"/>
        <v>0.18980551811404836</v>
      </c>
      <c r="K202" s="62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3" hidden="1" x14ac:dyDescent="0.25">
      <c r="A203" s="8" t="s">
        <v>159</v>
      </c>
      <c r="B203" s="2">
        <f>B59</f>
        <v>45499.199999999997</v>
      </c>
      <c r="C203" s="2">
        <f t="shared" ref="C203:D203" si="62">C59</f>
        <v>39736.79</v>
      </c>
      <c r="D203" s="2">
        <f t="shared" si="62"/>
        <v>38493.08</v>
      </c>
      <c r="E203" s="2">
        <f t="shared" si="56"/>
        <v>84.601663325948593</v>
      </c>
      <c r="F203" s="2"/>
      <c r="G203" s="2">
        <f>G59</f>
        <v>5000</v>
      </c>
      <c r="H203" s="2">
        <f t="shared" ref="H203:I203" si="63">H59</f>
        <v>4960.0200000000004</v>
      </c>
      <c r="I203" s="2">
        <f t="shared" si="63"/>
        <v>0</v>
      </c>
      <c r="J203" s="2">
        <f t="shared" si="57"/>
        <v>0</v>
      </c>
    </row>
    <row r="204" spans="1:22" hidden="1" x14ac:dyDescent="0.25">
      <c r="A204" s="8" t="s">
        <v>158</v>
      </c>
      <c r="B204" s="2">
        <f>B175</f>
        <v>9460.2999999999993</v>
      </c>
      <c r="C204" s="2">
        <f t="shared" ref="C204:D204" si="64">C175</f>
        <v>8245.9699999999993</v>
      </c>
      <c r="D204" s="2">
        <f t="shared" si="64"/>
        <v>8199.83</v>
      </c>
      <c r="E204" s="2">
        <f t="shared" si="56"/>
        <v>86.676215342008192</v>
      </c>
      <c r="F204" s="2"/>
      <c r="G204" s="2">
        <f>G175</f>
        <v>6962.58</v>
      </c>
      <c r="H204" s="2">
        <f t="shared" ref="H204:I204" si="65">H175</f>
        <v>6959.74</v>
      </c>
      <c r="I204" s="2">
        <f t="shared" si="65"/>
        <v>6515.73</v>
      </c>
      <c r="J204" s="2">
        <f t="shared" si="57"/>
        <v>93.582120420878468</v>
      </c>
    </row>
    <row r="205" spans="1:22" ht="33" hidden="1" x14ac:dyDescent="0.25">
      <c r="A205" s="8" t="s">
        <v>139</v>
      </c>
      <c r="B205" s="2">
        <f>B30+B93+B139+B156</f>
        <v>17840</v>
      </c>
      <c r="C205" s="2">
        <f>C30+C93+C139+C156</f>
        <v>13794</v>
      </c>
      <c r="D205" s="2">
        <f>D30+D93+D139+D156</f>
        <v>13778.9</v>
      </c>
      <c r="E205" s="2">
        <f t="shared" si="56"/>
        <v>77.235986547085204</v>
      </c>
      <c r="F205" s="2"/>
      <c r="G205" s="2">
        <f>G30+G93+G139+G156</f>
        <v>180599.4</v>
      </c>
      <c r="H205" s="2">
        <f>H30+H93+H139+H156</f>
        <v>113764.66</v>
      </c>
      <c r="I205" s="2">
        <f>I30+I93+I139+I156</f>
        <v>110158.06</v>
      </c>
      <c r="J205" s="2">
        <f t="shared" si="57"/>
        <v>60.995806187617454</v>
      </c>
    </row>
    <row r="206" spans="1:22" s="6" customFormat="1" hidden="1" x14ac:dyDescent="0.25">
      <c r="A206" s="8" t="s">
        <v>153</v>
      </c>
      <c r="B206" s="2"/>
      <c r="C206" s="2"/>
      <c r="D206" s="2"/>
      <c r="E206" s="2"/>
      <c r="F206" s="2"/>
      <c r="G206" s="2">
        <f>G26</f>
        <v>26000</v>
      </c>
      <c r="H206" s="2">
        <f>H26</f>
        <v>374</v>
      </c>
      <c r="I206" s="2">
        <f>I26</f>
        <v>374</v>
      </c>
      <c r="J206" s="2">
        <f t="shared" ref="J206:J215" si="66">I206/G206*100</f>
        <v>1.4384615384615385</v>
      </c>
      <c r="K206" s="70"/>
    </row>
    <row r="207" spans="1:22" ht="33" hidden="1" x14ac:dyDescent="0.25">
      <c r="A207" s="8" t="s">
        <v>4</v>
      </c>
      <c r="B207" s="2"/>
      <c r="C207" s="2"/>
      <c r="D207" s="2"/>
      <c r="E207" s="2"/>
      <c r="F207" s="2"/>
      <c r="G207" s="2">
        <f>G29+G92+G111</f>
        <v>626685.30000000005</v>
      </c>
      <c r="H207" s="2">
        <f>H29+H92+H111</f>
        <v>434394</v>
      </c>
      <c r="I207" s="2">
        <f>I29+I92+I111</f>
        <v>428071.36</v>
      </c>
      <c r="J207" s="2">
        <f t="shared" si="66"/>
        <v>68.307228524428439</v>
      </c>
    </row>
    <row r="208" spans="1:22" hidden="1" x14ac:dyDescent="0.25">
      <c r="A208" s="8" t="s">
        <v>155</v>
      </c>
      <c r="B208" s="2"/>
      <c r="C208" s="2"/>
      <c r="D208" s="2"/>
      <c r="E208" s="2"/>
      <c r="F208" s="2"/>
      <c r="G208" s="2">
        <f>G33+G102</f>
        <v>525965.09</v>
      </c>
      <c r="H208" s="2">
        <f>H33+H102</f>
        <v>244662.63</v>
      </c>
      <c r="I208" s="2">
        <f>I33+I102</f>
        <v>226577.38</v>
      </c>
      <c r="J208" s="2">
        <f t="shared" si="66"/>
        <v>43.078406591585768</v>
      </c>
    </row>
    <row r="209" spans="1:10" hidden="1" x14ac:dyDescent="0.25">
      <c r="A209" s="8" t="s">
        <v>156</v>
      </c>
      <c r="B209" s="2"/>
      <c r="C209" s="2"/>
      <c r="D209" s="2"/>
      <c r="E209" s="2"/>
      <c r="F209" s="2"/>
      <c r="G209" s="2">
        <f>G37+G94+G129</f>
        <v>119201.70000000001</v>
      </c>
      <c r="H209" s="2">
        <f>H37+H94+H129</f>
        <v>66639.53</v>
      </c>
      <c r="I209" s="2">
        <f>I37+I94+I129</f>
        <v>66620.34</v>
      </c>
      <c r="J209" s="2">
        <f t="shared" si="66"/>
        <v>55.888749908768077</v>
      </c>
    </row>
    <row r="210" spans="1:10" hidden="1" x14ac:dyDescent="0.25">
      <c r="A210" s="8" t="s">
        <v>7</v>
      </c>
      <c r="B210" s="2"/>
      <c r="C210" s="2"/>
      <c r="D210" s="2"/>
      <c r="E210" s="2"/>
      <c r="F210" s="2"/>
      <c r="G210" s="2">
        <f>G96</f>
        <v>205082.7</v>
      </c>
      <c r="H210" s="2">
        <f t="shared" ref="H210:I210" si="67">H96</f>
        <v>130668.16</v>
      </c>
      <c r="I210" s="2">
        <f t="shared" si="67"/>
        <v>130668.16</v>
      </c>
      <c r="J210" s="2">
        <f>I210/G210*100</f>
        <v>63.714862345775622</v>
      </c>
    </row>
    <row r="211" spans="1:10" ht="33" hidden="1" customHeight="1" x14ac:dyDescent="0.25">
      <c r="A211" s="8" t="s">
        <v>174</v>
      </c>
      <c r="B211" s="2"/>
      <c r="C211" s="2"/>
      <c r="D211" s="2"/>
      <c r="E211" s="2"/>
      <c r="F211" s="2"/>
      <c r="G211" s="2">
        <f t="shared" ref="G211:I212" si="68">G103</f>
        <v>1746</v>
      </c>
      <c r="H211" s="2">
        <f t="shared" si="68"/>
        <v>0</v>
      </c>
      <c r="I211" s="2">
        <f t="shared" si="68"/>
        <v>0</v>
      </c>
      <c r="J211" s="2">
        <f t="shared" si="66"/>
        <v>0</v>
      </c>
    </row>
    <row r="212" spans="1:10" ht="33" hidden="1" x14ac:dyDescent="0.25">
      <c r="A212" s="8" t="s">
        <v>175</v>
      </c>
      <c r="B212" s="2"/>
      <c r="C212" s="2"/>
      <c r="D212" s="2"/>
      <c r="E212" s="2"/>
      <c r="F212" s="2"/>
      <c r="G212" s="2">
        <f t="shared" si="68"/>
        <v>30956.5</v>
      </c>
      <c r="H212" s="2">
        <f t="shared" si="68"/>
        <v>36.819339999999997</v>
      </c>
      <c r="I212" s="2">
        <f t="shared" si="68"/>
        <v>36.819339999999997</v>
      </c>
      <c r="J212" s="2">
        <f t="shared" si="66"/>
        <v>0.11893896273803561</v>
      </c>
    </row>
    <row r="213" spans="1:10" hidden="1" x14ac:dyDescent="0.25">
      <c r="A213" s="8" t="s">
        <v>162</v>
      </c>
      <c r="B213" s="2"/>
      <c r="C213" s="2"/>
      <c r="D213" s="2"/>
      <c r="E213" s="2"/>
      <c r="F213" s="2"/>
      <c r="G213" s="2">
        <f>G95</f>
        <v>0</v>
      </c>
      <c r="H213" s="2">
        <f t="shared" ref="H213:I213" si="69">H95</f>
        <v>0</v>
      </c>
      <c r="I213" s="2">
        <f t="shared" si="69"/>
        <v>0</v>
      </c>
      <c r="J213" s="2" t="e">
        <f t="shared" si="66"/>
        <v>#DIV/0!</v>
      </c>
    </row>
    <row r="214" spans="1:10" ht="33" hidden="1" x14ac:dyDescent="0.25">
      <c r="A214" s="8" t="s">
        <v>163</v>
      </c>
      <c r="B214" s="2"/>
      <c r="C214" s="2"/>
      <c r="D214" s="2"/>
      <c r="E214" s="2"/>
      <c r="F214" s="2"/>
      <c r="G214" s="2">
        <f>G105</f>
        <v>440550.8</v>
      </c>
      <c r="H214" s="2">
        <f t="shared" ref="H214:I214" si="70">H105</f>
        <v>20085.78</v>
      </c>
      <c r="I214" s="2">
        <f t="shared" si="70"/>
        <v>3936.7678099999998</v>
      </c>
      <c r="J214" s="2">
        <f t="shared" si="66"/>
        <v>0.89360133042545831</v>
      </c>
    </row>
    <row r="215" spans="1:10" hidden="1" x14ac:dyDescent="0.25">
      <c r="A215" s="8" t="s">
        <v>154</v>
      </c>
      <c r="B215" s="2">
        <f>SUM(B198:B213)</f>
        <v>300550.69</v>
      </c>
      <c r="C215" s="2">
        <f>SUM(C198:C213)</f>
        <v>214985.31</v>
      </c>
      <c r="D215" s="2">
        <f>SUM(D198:D213)</f>
        <v>210909.86</v>
      </c>
      <c r="E215" s="2">
        <f t="shared" ref="E215" si="71">D215/B215*100</f>
        <v>70.174472066592159</v>
      </c>
      <c r="F215" s="2"/>
      <c r="G215" s="2">
        <f>SUM(G198:G214)</f>
        <v>2344921.67</v>
      </c>
      <c r="H215" s="2">
        <f>SUM(H198:H214)</f>
        <v>1089325.20062</v>
      </c>
      <c r="I215" s="2">
        <f>SUM(I198:I214)</f>
        <v>1036835.37843</v>
      </c>
      <c r="J215" s="2">
        <f t="shared" si="66"/>
        <v>44.216205244501836</v>
      </c>
    </row>
    <row r="216" spans="1:10" hidden="1" x14ac:dyDescent="0.25">
      <c r="A216" s="24"/>
      <c r="B216" s="4">
        <f>B215+G215</f>
        <v>2645472.36</v>
      </c>
      <c r="C216" s="4">
        <f>C215+H215</f>
        <v>1304310.5106200001</v>
      </c>
      <c r="D216" s="4">
        <f>D215+I215</f>
        <v>1247745.2384299999</v>
      </c>
      <c r="E216" s="4"/>
      <c r="F216" s="4"/>
      <c r="G216" s="4"/>
      <c r="H216" s="4"/>
      <c r="I216" s="4"/>
      <c r="J216" s="4"/>
    </row>
    <row r="217" spans="1:10" hidden="1" x14ac:dyDescent="0.25">
      <c r="A217" s="2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2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24"/>
      <c r="B219" s="4"/>
      <c r="C219" s="44"/>
      <c r="D219" s="4"/>
      <c r="E219" s="4"/>
      <c r="F219" s="4"/>
      <c r="G219" s="4"/>
      <c r="H219" s="4"/>
      <c r="I219" s="4"/>
      <c r="J219" s="4"/>
    </row>
    <row r="220" spans="1:10" x14ac:dyDescent="0.25">
      <c r="A220" s="2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24"/>
      <c r="B221" s="5"/>
      <c r="C221" s="5"/>
      <c r="D221" s="5"/>
      <c r="E221" s="5"/>
      <c r="F221" s="5"/>
      <c r="G221" s="4"/>
      <c r="H221" s="4"/>
      <c r="I221" s="4"/>
      <c r="J221" s="4"/>
    </row>
    <row r="222" spans="1:10" x14ac:dyDescent="0.25">
      <c r="A222" s="24"/>
      <c r="B222" s="5"/>
      <c r="C222" s="5"/>
      <c r="D222" s="5"/>
      <c r="E222" s="5"/>
      <c r="F222" s="5"/>
      <c r="G222" s="4"/>
      <c r="H222" s="4"/>
      <c r="I222" s="4"/>
      <c r="J222" s="4"/>
    </row>
    <row r="223" spans="1:10" x14ac:dyDescent="0.25">
      <c r="A223" s="24"/>
      <c r="B223" s="5"/>
      <c r="C223" s="5"/>
      <c r="D223" s="5"/>
      <c r="E223" s="5"/>
      <c r="F223" s="5"/>
      <c r="G223" s="4"/>
      <c r="H223" s="4"/>
      <c r="I223" s="4"/>
      <c r="J223" s="4"/>
    </row>
    <row r="224" spans="1:10" x14ac:dyDescent="0.25">
      <c r="A224" s="24"/>
      <c r="B224" s="5"/>
      <c r="C224" s="5"/>
      <c r="D224" s="5"/>
      <c r="E224" s="5"/>
      <c r="F224" s="5"/>
      <c r="G224" s="4"/>
      <c r="H224" s="4"/>
      <c r="I224" s="4"/>
      <c r="J224" s="4"/>
    </row>
    <row r="225" spans="1:10" x14ac:dyDescent="0.25">
      <c r="A225" s="24"/>
      <c r="B225" s="5"/>
      <c r="C225" s="5"/>
      <c r="D225" s="5"/>
      <c r="E225" s="5"/>
      <c r="F225" s="5"/>
      <c r="G225" s="4"/>
      <c r="H225" s="4"/>
      <c r="I225" s="4"/>
      <c r="J225" s="4"/>
    </row>
    <row r="226" spans="1:10" x14ac:dyDescent="0.25">
      <c r="A226" s="24"/>
      <c r="B226" s="5"/>
      <c r="C226" s="5"/>
      <c r="D226" s="5"/>
      <c r="E226" s="5"/>
      <c r="F226" s="5"/>
      <c r="G226" s="4"/>
      <c r="H226" s="4"/>
      <c r="I226" s="4"/>
      <c r="J226" s="4"/>
    </row>
    <row r="227" spans="1:10" x14ac:dyDescent="0.25">
      <c r="A227" s="24"/>
      <c r="B227" s="5"/>
      <c r="C227" s="5"/>
      <c r="D227" s="5"/>
      <c r="E227" s="5"/>
      <c r="F227" s="5"/>
      <c r="G227" s="4"/>
      <c r="H227" s="4"/>
      <c r="I227" s="4"/>
      <c r="J227" s="4"/>
    </row>
    <row r="228" spans="1:10" x14ac:dyDescent="0.25">
      <c r="A228" s="24"/>
      <c r="B228" s="5"/>
      <c r="C228" s="5"/>
      <c r="D228" s="5"/>
      <c r="E228" s="5"/>
      <c r="F228" s="5"/>
      <c r="G228" s="4"/>
      <c r="H228" s="4"/>
      <c r="I228" s="4"/>
      <c r="J228" s="4"/>
    </row>
    <row r="229" spans="1:10" x14ac:dyDescent="0.25">
      <c r="A229" s="24"/>
      <c r="B229" s="5"/>
      <c r="C229" s="5"/>
      <c r="D229" s="5"/>
      <c r="E229" s="5"/>
      <c r="F229" s="5"/>
      <c r="G229" s="4"/>
      <c r="H229" s="4"/>
      <c r="I229" s="4"/>
      <c r="J229" s="4"/>
    </row>
    <row r="230" spans="1:10" x14ac:dyDescent="0.25">
      <c r="A230" s="24"/>
      <c r="B230" s="5"/>
      <c r="C230" s="5"/>
      <c r="D230" s="5"/>
      <c r="E230" s="5"/>
      <c r="F230" s="5"/>
      <c r="G230" s="4"/>
      <c r="H230" s="4"/>
      <c r="I230" s="4"/>
      <c r="J230" s="4"/>
    </row>
    <row r="231" spans="1:10" x14ac:dyDescent="0.25">
      <c r="A231" s="24"/>
      <c r="B231" s="5"/>
      <c r="C231" s="5"/>
      <c r="D231" s="5"/>
      <c r="E231" s="5"/>
      <c r="F231" s="5"/>
      <c r="G231" s="4"/>
      <c r="H231" s="4"/>
      <c r="I231" s="4"/>
      <c r="J231" s="4"/>
    </row>
    <row r="232" spans="1:10" x14ac:dyDescent="0.25">
      <c r="A232" s="24"/>
      <c r="B232" s="5"/>
      <c r="C232" s="5"/>
      <c r="D232" s="5"/>
      <c r="E232" s="5"/>
      <c r="F232" s="5"/>
      <c r="G232" s="4"/>
      <c r="H232" s="4"/>
      <c r="I232" s="4"/>
      <c r="J232" s="4"/>
    </row>
    <row r="233" spans="1:10" x14ac:dyDescent="0.25">
      <c r="A233" s="24"/>
      <c r="B233" s="5"/>
      <c r="C233" s="5"/>
      <c r="D233" s="5"/>
      <c r="E233" s="5"/>
      <c r="F233" s="5"/>
      <c r="G233" s="4"/>
      <c r="H233" s="4"/>
      <c r="I233" s="4"/>
      <c r="J233" s="4"/>
    </row>
    <row r="234" spans="1:10" x14ac:dyDescent="0.25">
      <c r="A234" s="24"/>
      <c r="B234" s="5"/>
      <c r="C234" s="5"/>
      <c r="D234" s="5"/>
      <c r="E234" s="5"/>
      <c r="F234" s="5"/>
      <c r="G234" s="4"/>
      <c r="H234" s="4"/>
      <c r="I234" s="4"/>
      <c r="J234" s="4"/>
    </row>
    <row r="235" spans="1:10" x14ac:dyDescent="0.25">
      <c r="A235" s="24"/>
      <c r="B235" s="5"/>
      <c r="C235" s="5"/>
      <c r="D235" s="5"/>
      <c r="E235" s="5"/>
      <c r="F235" s="5"/>
      <c r="G235" s="4"/>
      <c r="H235" s="4"/>
      <c r="I235" s="4"/>
      <c r="J235" s="4"/>
    </row>
    <row r="236" spans="1:10" x14ac:dyDescent="0.25">
      <c r="A236" s="24"/>
      <c r="B236" s="5"/>
      <c r="C236" s="5"/>
      <c r="D236" s="5"/>
      <c r="E236" s="5"/>
      <c r="F236" s="5"/>
      <c r="G236" s="4"/>
      <c r="H236" s="4"/>
      <c r="I236" s="4"/>
      <c r="J236" s="4"/>
    </row>
    <row r="237" spans="1:10" x14ac:dyDescent="0.25">
      <c r="A237" s="24"/>
      <c r="B237" s="5"/>
      <c r="C237" s="5"/>
      <c r="D237" s="5"/>
      <c r="E237" s="5"/>
      <c r="F237" s="5"/>
      <c r="G237" s="4"/>
      <c r="H237" s="4"/>
      <c r="I237" s="4"/>
      <c r="J237" s="4"/>
    </row>
    <row r="238" spans="1:10" x14ac:dyDescent="0.25">
      <c r="A238" s="24"/>
      <c r="B238" s="5"/>
      <c r="C238" s="5"/>
      <c r="D238" s="5"/>
      <c r="E238" s="5"/>
      <c r="F238" s="5"/>
      <c r="G238" s="4"/>
      <c r="H238" s="4"/>
      <c r="I238" s="4"/>
      <c r="J238" s="4"/>
    </row>
    <row r="239" spans="1:10" x14ac:dyDescent="0.25">
      <c r="A239" s="24"/>
      <c r="B239" s="5"/>
      <c r="C239" s="5"/>
      <c r="D239" s="5"/>
      <c r="E239" s="5"/>
      <c r="F239" s="5"/>
      <c r="G239" s="4"/>
      <c r="H239" s="4"/>
      <c r="I239" s="4"/>
      <c r="J239" s="4"/>
    </row>
    <row r="240" spans="1:10" x14ac:dyDescent="0.25">
      <c r="A240" s="24"/>
      <c r="B240" s="5"/>
      <c r="C240" s="5"/>
      <c r="D240" s="5"/>
      <c r="E240" s="5"/>
      <c r="F240" s="5"/>
      <c r="G240" s="4"/>
      <c r="H240" s="4"/>
      <c r="I240" s="4"/>
      <c r="J240" s="4"/>
    </row>
    <row r="241" spans="1:10" x14ac:dyDescent="0.25">
      <c r="A241" s="24"/>
      <c r="B241" s="5"/>
      <c r="C241" s="5"/>
      <c r="D241" s="5"/>
      <c r="E241" s="5"/>
      <c r="F241" s="5"/>
      <c r="G241" s="4"/>
      <c r="H241" s="4"/>
      <c r="I241" s="4"/>
      <c r="J241" s="4"/>
    </row>
    <row r="242" spans="1:10" x14ac:dyDescent="0.25">
      <c r="A242" s="24"/>
      <c r="B242" s="5"/>
      <c r="C242" s="5"/>
      <c r="D242" s="5"/>
      <c r="E242" s="5"/>
      <c r="F242" s="5"/>
      <c r="G242" s="4"/>
      <c r="H242" s="4"/>
      <c r="I242" s="4"/>
      <c r="J242" s="4"/>
    </row>
  </sheetData>
  <mergeCells count="47">
    <mergeCell ref="A155:J155"/>
    <mergeCell ref="A160:J160"/>
    <mergeCell ref="A162:J162"/>
    <mergeCell ref="A166:J166"/>
    <mergeCell ref="B196:E196"/>
    <mergeCell ref="G196:J196"/>
    <mergeCell ref="A168:J168"/>
    <mergeCell ref="A171:J171"/>
    <mergeCell ref="A174:J174"/>
    <mergeCell ref="A183:J183"/>
    <mergeCell ref="A177:J177"/>
    <mergeCell ref="A188:J188"/>
    <mergeCell ref="A180:J180"/>
    <mergeCell ref="A109:J109"/>
    <mergeCell ref="A123:J123"/>
    <mergeCell ref="A1:J1"/>
    <mergeCell ref="A18:A19"/>
    <mergeCell ref="B18:E18"/>
    <mergeCell ref="G18:J18"/>
    <mergeCell ref="A20:J20"/>
    <mergeCell ref="A5:D5"/>
    <mergeCell ref="D12:D13"/>
    <mergeCell ref="A117:J117"/>
    <mergeCell ref="A120:J120"/>
    <mergeCell ref="A88:J88"/>
    <mergeCell ref="A152:J152"/>
    <mergeCell ref="A131:J131"/>
    <mergeCell ref="A134:J134"/>
    <mergeCell ref="A141:J141"/>
    <mergeCell ref="A144:J144"/>
    <mergeCell ref="A137:J137"/>
    <mergeCell ref="A126:J126"/>
    <mergeCell ref="K18:K19"/>
    <mergeCell ref="A81:J81"/>
    <mergeCell ref="A50:J50"/>
    <mergeCell ref="A72:J72"/>
    <mergeCell ref="A114:J114"/>
    <mergeCell ref="A22:J22"/>
    <mergeCell ref="A57:J57"/>
    <mergeCell ref="A32:J32"/>
    <mergeCell ref="A24:J24"/>
    <mergeCell ref="A35:J35"/>
    <mergeCell ref="A54:J54"/>
    <mergeCell ref="A68:J68"/>
    <mergeCell ref="A40:J40"/>
    <mergeCell ref="A75:J75"/>
    <mergeCell ref="A78:J78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6" fitToHeight="0" orientation="portrait" r:id="rId1"/>
  <rowBreaks count="1" manualBreakCount="1">
    <brk id="19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J43"/>
    </sheetView>
  </sheetViews>
  <sheetFormatPr defaultRowHeight="15" x14ac:dyDescent="0.25"/>
  <cols>
    <col min="1" max="4" width="9.140625" customWidth="1"/>
  </cols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СЛАЙД 1</vt:lpstr>
      <vt:lpstr>Лист3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2021-01-13T07:36:51Z</dcterms:modified>
</cp:coreProperties>
</file>